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90" firstSheet="1" activeTab="2"/>
  </bookViews>
  <sheets>
    <sheet name="MONTHENTRY" sheetId="8" state="hidden" r:id="rId1"/>
    <sheet name="Sum &amp; FG" sheetId="4" r:id="rId2"/>
    <sheet name="State Details" sheetId="26" r:id="rId3"/>
    <sheet name="LG Details" sheetId="17" r:id="rId4"/>
    <sheet name="Ecology to States" sheetId="13" r:id="rId5"/>
    <sheet name="SumSum" sheetId="14" r:id="rId6"/>
    <sheet name="ECOLOGY TO INDIVIDUAL LGCS" sheetId="19" r:id="rId7"/>
    <sheet name="Ecology to LGCs" sheetId="21" r:id="rId8"/>
    <sheet name="FG and sum" sheetId="22" r:id="rId9"/>
    <sheet name="States" sheetId="23" r:id="rId10"/>
    <sheet name="sumsum new" sheetId="24" r:id="rId11"/>
    <sheet name="LGCs Details" sheetId="25" r:id="rId12"/>
  </sheets>
  <definedNames>
    <definedName name="ACCTDATE">#REF!</definedName>
    <definedName name="acctmonth">MONTHENTRY!$F$6</definedName>
    <definedName name="previuosmonth">MONTHENTRY!$B$6</definedName>
  </definedNames>
  <calcPr calcId="144525"/>
</workbook>
</file>

<file path=xl/sharedStrings.xml><?xml version="1.0" encoding="utf-8"?>
<sst xmlns="http://schemas.openxmlformats.org/spreadsheetml/2006/main" count="4526" uniqueCount="1059">
  <si>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</si>
  <si>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</si>
  <si>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</si>
  <si>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</si>
  <si>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</si>
  <si>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</si>
  <si>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</si>
  <si>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</si>
  <si>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</si>
  <si>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</si>
  <si>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</si>
  <si>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</si>
  <si>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</si>
  <si>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</si>
  <si>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</si>
  <si>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</si>
  <si>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</si>
  <si>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</si>
  <si>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</si>
  <si>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</si>
  <si>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January, 2024 Shared in February,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</si>
  <si>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</si>
  <si>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</si>
  <si>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</si>
  <si>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</si>
  <si>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</si>
  <si>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</si>
  <si>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</si>
  <si>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</si>
  <si>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</si>
  <si>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</si>
  <si>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</si>
  <si>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</si>
  <si>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</si>
  <si>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</si>
  <si>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</si>
  <si>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</si>
  <si>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</si>
  <si>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on withdrawals from ECA/Signature Bonus</t>
  </si>
  <si>
    <t>Refund of Outstanding to NMDPRA</t>
  </si>
  <si>
    <t xml:space="preserve">13% Refunds on Subsidy, Priority Projects </t>
  </si>
  <si>
    <t>North East Development Commission</t>
  </si>
  <si>
    <t>Transfer to non-oil Excess account</t>
  </si>
  <si>
    <t>TOTAL</t>
  </si>
  <si>
    <t>Table II</t>
  </si>
  <si>
    <t>Distribution of Revenue Allocation to FGN by Federation Account Allocation Committee for the Month of January, 2024 Shared in February,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</si>
  <si>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</si>
  <si>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</si>
  <si>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</si>
  <si>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</si>
  <si>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</si>
  <si>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</si>
  <si>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</si>
  <si>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</si>
  <si>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</si>
  <si>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</si>
  <si>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</si>
  <si>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</si>
  <si>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</si>
  <si>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</si>
  <si>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</si>
  <si>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</si>
  <si>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</si>
  <si>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</si>
  <si>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January, 2024 Shared in February,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</si>
  <si>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</si>
  <si>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</si>
  <si>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</si>
  <si>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</si>
  <si>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</si>
  <si>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</si>
  <si>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</si>
  <si>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</si>
  <si>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</si>
  <si>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</si>
  <si>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</si>
  <si>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</si>
  <si>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</si>
  <si>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</si>
  <si>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</si>
  <si>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</si>
  <si>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</si>
  <si>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</si>
  <si>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</si>
  <si>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</si>
  <si>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</si>
  <si>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</si>
  <si>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</si>
  <si>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</si>
  <si>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</si>
  <si>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</si>
  <si>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</si>
  <si>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</si>
  <si>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</si>
  <si>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</si>
  <si>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</si>
  <si>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</si>
  <si>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</si>
  <si>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</si>
  <si>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</si>
  <si>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</si>
  <si>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</si>
  <si>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</si>
  <si>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</si>
  <si>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</si>
  <si>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</si>
  <si>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</si>
  <si>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</si>
  <si>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</si>
  <si>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</si>
  <si>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</si>
  <si>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</si>
  <si>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</si>
  <si>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</si>
  <si>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</si>
  <si>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</si>
  <si>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</si>
  <si>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</si>
  <si>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</si>
  <si>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</si>
  <si>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</si>
  <si>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</si>
  <si>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</si>
  <si>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</si>
  <si>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January,  2024 shared in February,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</si>
  <si>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</si>
  <si>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</si>
  <si>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</si>
  <si>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</si>
  <si>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</si>
  <si>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</si>
  <si>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</si>
  <si>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</si>
  <si>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</si>
  <si>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</si>
  <si>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</si>
  <si>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</si>
  <si>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</si>
  <si>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</si>
  <si>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</si>
  <si>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</si>
  <si>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</si>
  <si>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</si>
  <si>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</si>
  <si>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</si>
  <si>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</si>
  <si>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</si>
  <si>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</si>
  <si>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</si>
  <si>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</si>
  <si>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</si>
  <si>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</si>
  <si>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</si>
  <si>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</si>
  <si>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</si>
  <si>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</si>
  <si>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</si>
  <si>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</si>
  <si>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</si>
  <si>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</si>
  <si>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</si>
  <si>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</si>
  <si>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</si>
  <si>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</si>
  <si>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</si>
  <si>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</si>
  <si>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</si>
  <si>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</si>
  <si>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</si>
  <si>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</si>
  <si>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</si>
  <si>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</si>
  <si>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</si>
  <si>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</si>
  <si>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</si>
  <si>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</si>
  <si>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</si>
  <si>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</si>
  <si>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</si>
  <si>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</si>
  <si>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</si>
  <si>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</si>
  <si>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</si>
  <si>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</si>
  <si>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</si>
  <si>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</si>
  <si>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</si>
  <si>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</si>
  <si>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</si>
  <si>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</si>
  <si>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</si>
  <si>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</si>
  <si>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</si>
  <si>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</si>
  <si>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</si>
  <si>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</si>
  <si>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</si>
  <si>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</si>
  <si>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</si>
  <si>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</si>
  <si>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</si>
  <si>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</si>
  <si>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</si>
  <si>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</si>
  <si>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</si>
  <si>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</si>
  <si>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</si>
  <si>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</si>
  <si>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</si>
  <si>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</si>
  <si>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</si>
  <si>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</si>
  <si>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</si>
  <si>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</si>
  <si>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</si>
  <si>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</si>
  <si>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</si>
  <si>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</si>
  <si>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</si>
  <si>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</si>
  <si>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</si>
  <si>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</si>
  <si>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</si>
  <si>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</si>
  <si>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</si>
  <si>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</si>
  <si>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</si>
  <si>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</si>
  <si>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</si>
  <si>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</si>
  <si>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</si>
  <si>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</si>
  <si>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</si>
  <si>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</si>
  <si>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</si>
  <si>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</si>
  <si>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</si>
  <si>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</si>
  <si>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</si>
  <si>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</si>
  <si>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</si>
  <si>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</si>
  <si>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</si>
  <si>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</si>
  <si>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</si>
  <si>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</si>
  <si>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</si>
  <si>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</si>
  <si>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</si>
  <si>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</si>
  <si>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</si>
  <si>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</si>
  <si>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</si>
  <si>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</si>
  <si>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</si>
  <si>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</si>
  <si>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</si>
  <si>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</si>
  <si>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</si>
  <si>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</si>
  <si>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</si>
  <si>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</si>
  <si>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</si>
  <si>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</si>
  <si>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</si>
  <si>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</si>
  <si>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</si>
  <si>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</si>
  <si>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</si>
  <si>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</si>
  <si>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</si>
  <si>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</si>
  <si>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</si>
  <si>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</si>
  <si>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</si>
  <si>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</si>
  <si>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</si>
  <si>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</si>
  <si>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</si>
  <si>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</si>
  <si>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</si>
  <si>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</si>
  <si>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</si>
  <si>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</si>
  <si>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</si>
  <si>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</si>
  <si>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</si>
  <si>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</si>
  <si>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</si>
  <si>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</si>
  <si>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</si>
  <si>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</si>
  <si>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</si>
  <si>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</si>
  <si>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</si>
  <si>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</si>
  <si>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</si>
  <si>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</si>
  <si>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</si>
  <si>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</si>
  <si>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</si>
  <si>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</si>
  <si>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</si>
  <si>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</si>
  <si>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</si>
  <si>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</si>
  <si>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</si>
  <si>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</si>
  <si>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</si>
  <si>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</si>
  <si>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</si>
  <si>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</si>
  <si>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</si>
  <si>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</si>
  <si>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</si>
  <si>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</si>
  <si>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</si>
  <si>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</si>
  <si>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</si>
  <si>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</si>
  <si>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</si>
  <si>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</si>
  <si>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</si>
  <si>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</si>
  <si>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</si>
  <si>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</si>
  <si>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</si>
  <si>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</si>
  <si>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</si>
  <si>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</si>
  <si>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</si>
  <si>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</si>
  <si>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</si>
  <si>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</si>
  <si>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</si>
  <si>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</si>
  <si>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</si>
  <si>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</si>
  <si>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</si>
  <si>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</si>
  <si>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</si>
  <si>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</si>
  <si>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</si>
  <si>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</si>
  <si>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</si>
  <si>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</si>
  <si>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</si>
  <si>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</si>
  <si>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</si>
  <si>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</si>
  <si>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</si>
  <si>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</si>
  <si>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</si>
  <si>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</si>
  <si>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</si>
  <si>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</si>
  <si>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</si>
  <si>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</si>
  <si>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</si>
  <si>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</si>
  <si>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</si>
  <si>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</si>
  <si>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</si>
  <si>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</si>
  <si>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</si>
  <si>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</si>
  <si>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</si>
  <si>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</si>
  <si>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</si>
  <si>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</si>
  <si>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</si>
  <si>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</si>
  <si>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</si>
  <si>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</si>
  <si>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</si>
  <si>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</si>
  <si>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</si>
  <si>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</si>
  <si>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</si>
  <si>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</si>
  <si>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</si>
  <si>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</si>
  <si>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</si>
  <si>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</si>
  <si>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</si>
  <si>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</si>
  <si>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</si>
  <si>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</si>
  <si>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</si>
  <si>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</si>
  <si>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</si>
  <si>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</si>
  <si>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</si>
  <si>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</si>
  <si>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</si>
  <si>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</si>
  <si>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</si>
  <si>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</si>
  <si>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</si>
  <si>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</si>
  <si>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</si>
  <si>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</si>
  <si>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</si>
  <si>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</si>
  <si>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</si>
  <si>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</si>
  <si>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</si>
  <si>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</si>
  <si>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</si>
  <si>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</si>
  <si>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</si>
  <si>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</si>
  <si>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</si>
  <si>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</si>
  <si>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</si>
  <si>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</si>
  <si>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</si>
  <si>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</si>
  <si>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</si>
  <si>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</si>
  <si>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</si>
  <si>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</si>
  <si>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</si>
  <si>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</si>
  <si>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</si>
  <si>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</si>
  <si>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</si>
  <si>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</si>
  <si>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</si>
  <si>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</si>
  <si>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</si>
  <si>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</si>
  <si>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</si>
  <si>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</si>
  <si>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</si>
  <si>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</si>
  <si>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</si>
  <si>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</si>
  <si>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</si>
  <si>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</si>
  <si>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</si>
  <si>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</si>
  <si>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</si>
  <si>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</si>
  <si>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</si>
  <si>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</si>
  <si>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</si>
  <si>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</si>
  <si>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</si>
  <si>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</si>
  <si>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</si>
  <si>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</si>
  <si>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</si>
  <si>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</si>
  <si>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</si>
  <si>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</si>
  <si>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</si>
  <si>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</si>
  <si>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</si>
  <si>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</si>
  <si>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</si>
  <si>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</si>
  <si>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</si>
  <si>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</si>
  <si>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</si>
  <si>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</si>
  <si>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</si>
  <si>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</si>
  <si>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</si>
  <si>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</si>
  <si>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</si>
  <si>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</si>
  <si>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</si>
  <si>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</si>
  <si>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</si>
  <si>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</si>
  <si>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</si>
  <si>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</si>
  <si>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</si>
  <si>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</si>
  <si>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</si>
  <si>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</si>
  <si>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</si>
  <si>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</si>
  <si>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</si>
  <si>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</si>
  <si>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</si>
  <si>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</si>
  <si>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</si>
  <si>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</si>
  <si>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</si>
  <si>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</si>
  <si>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</si>
  <si>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</si>
  <si>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</si>
  <si>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</si>
  <si>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</si>
  <si>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</si>
  <si>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</si>
  <si>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</si>
  <si>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</si>
  <si>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</si>
  <si>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</si>
  <si>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</si>
  <si>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</si>
  <si>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</si>
  <si>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</si>
  <si>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</si>
  <si>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</si>
  <si>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</si>
  <si>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</si>
  <si>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</si>
  <si>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</si>
  <si>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</si>
  <si>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</si>
  <si>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</si>
  <si>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</si>
  <si>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</si>
  <si>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</si>
  <si>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</si>
  <si>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</si>
  <si>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</si>
  <si>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</si>
  <si>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</si>
  <si>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</si>
  <si>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</si>
  <si>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</si>
  <si>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</si>
  <si>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</si>
  <si>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</si>
  <si>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</si>
  <si>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</si>
  <si>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</si>
  <si>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</si>
  <si>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</si>
  <si>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</si>
  <si>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</si>
  <si>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</si>
  <si>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</si>
  <si>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</si>
  <si>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</si>
  <si>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</si>
  <si>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</si>
  <si>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</si>
  <si>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</si>
  <si>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</si>
  <si>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</si>
  <si>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</si>
  <si>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</si>
  <si>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</si>
  <si>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</si>
  <si>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</si>
  <si>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</si>
  <si>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</si>
  <si>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</si>
  <si>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</si>
  <si>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</si>
  <si>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</si>
  <si>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</si>
  <si>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</si>
  <si>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</si>
  <si>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</si>
  <si>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</si>
  <si>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</si>
  <si>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</si>
  <si>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</si>
  <si>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</si>
  <si>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</si>
  <si>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</si>
  <si>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</si>
  <si>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</si>
  <si>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</si>
  <si>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</si>
  <si>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</si>
  <si>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</si>
  <si>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</si>
  <si>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</si>
  <si>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</si>
  <si>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</si>
  <si>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</si>
  <si>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</si>
  <si>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</si>
  <si>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</si>
  <si>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</si>
  <si>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</si>
  <si>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</si>
  <si>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</si>
  <si>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</si>
  <si>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</si>
  <si>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</si>
  <si>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</si>
  <si>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</si>
  <si>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</si>
  <si>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</si>
  <si>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</si>
  <si>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</si>
  <si>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</si>
  <si>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</si>
  <si>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</si>
  <si>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</si>
  <si>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</si>
  <si>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</si>
  <si>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</si>
  <si>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</si>
  <si>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</si>
  <si>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</si>
  <si>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</si>
  <si>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</si>
  <si>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</si>
  <si>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</si>
  <si>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</si>
  <si>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</si>
  <si>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</si>
  <si>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</si>
  <si>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</si>
  <si>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</si>
  <si>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</si>
  <si>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</si>
  <si>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</si>
  <si>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</si>
  <si>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</si>
  <si>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</si>
  <si>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</si>
  <si>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</si>
  <si>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</si>
  <si>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</si>
  <si>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</si>
  <si>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</si>
  <si>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</si>
  <si>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</si>
  <si>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</si>
  <si>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</si>
  <si>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</si>
  <si>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</si>
  <si>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</si>
  <si>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</si>
  <si>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</si>
  <si>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</si>
  <si>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</si>
  <si>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</si>
  <si>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</si>
  <si>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</si>
  <si>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</si>
  <si>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</si>
  <si>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</si>
  <si>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</si>
  <si>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</si>
  <si>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</si>
  <si>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</si>
  <si>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</si>
  <si>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</si>
  <si>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</si>
  <si>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</si>
  <si>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</si>
  <si>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</si>
  <si>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</si>
  <si>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</si>
  <si>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</si>
  <si>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</si>
  <si>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</si>
  <si>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</si>
  <si>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</si>
  <si>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</si>
  <si>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</si>
  <si>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</si>
  <si>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</si>
  <si>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</si>
  <si>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</si>
  <si>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</si>
  <si>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</si>
  <si>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</si>
  <si>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</si>
  <si>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</si>
  <si>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</si>
  <si>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</si>
  <si>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</si>
  <si>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</si>
  <si>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</si>
  <si>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</si>
  <si>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</si>
  <si>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</si>
  <si>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</si>
  <si>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</si>
  <si>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</si>
  <si>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</si>
  <si>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</si>
  <si>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</si>
  <si>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</si>
  <si>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</si>
  <si>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</si>
  <si>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</si>
  <si>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</si>
  <si>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</si>
  <si>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</si>
  <si>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</si>
  <si>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</si>
  <si>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</si>
  <si>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</si>
  <si>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</si>
  <si>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</si>
  <si>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</si>
  <si>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</si>
  <si>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</si>
  <si>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</si>
  <si>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</si>
  <si>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</si>
  <si>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</si>
  <si>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</si>
  <si>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</si>
  <si>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</si>
  <si>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</si>
  <si>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</si>
  <si>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</si>
  <si>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</si>
  <si>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</si>
  <si>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</si>
  <si>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</si>
  <si>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</si>
  <si>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</si>
  <si>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</si>
  <si>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</si>
  <si>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</si>
  <si>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</si>
  <si>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</si>
  <si>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</si>
  <si>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</si>
  <si>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</si>
  <si>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</si>
  <si>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</si>
  <si>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</si>
  <si>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</si>
  <si>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</si>
  <si>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</si>
  <si>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</si>
  <si>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</si>
  <si>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</si>
  <si>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</si>
  <si>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</si>
  <si>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</si>
  <si>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</si>
  <si>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</si>
  <si>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</si>
  <si>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</si>
  <si>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</si>
  <si>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</si>
  <si>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</si>
  <si>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</si>
  <si>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</si>
  <si>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</si>
  <si>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</si>
  <si>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</si>
  <si>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</si>
  <si>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</si>
  <si>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</si>
  <si>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</si>
  <si>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</si>
  <si>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</si>
  <si>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</si>
  <si>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</si>
  <si>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</si>
  <si>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</si>
  <si>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</si>
  <si>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</si>
  <si>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</si>
  <si>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</si>
  <si>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</si>
  <si>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</si>
  <si>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</si>
  <si>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</si>
  <si>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</si>
  <si>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</si>
  <si>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</si>
  <si>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</si>
  <si>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</si>
  <si>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</si>
  <si>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</si>
  <si>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</si>
  <si>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</si>
  <si>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</si>
  <si>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</si>
  <si>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</si>
  <si>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</si>
  <si>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</si>
  <si>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</si>
  <si>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</si>
  <si>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</si>
  <si>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</si>
  <si>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</si>
  <si>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</si>
  <si>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</si>
  <si>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</si>
  <si>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</si>
  <si>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</si>
  <si>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</si>
  <si>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</si>
  <si>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</si>
  <si>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</si>
  <si>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</si>
  <si>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</si>
  <si>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</si>
  <si>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</si>
  <si>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</si>
  <si>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</si>
  <si>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</si>
  <si>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</si>
  <si>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</si>
  <si>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</si>
  <si>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</si>
  <si>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</si>
  <si>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</si>
  <si>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</si>
  <si>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</si>
  <si>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</si>
  <si>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</si>
  <si>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</si>
  <si>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</si>
  <si>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</si>
  <si>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</si>
  <si>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</si>
  <si>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</si>
  <si>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</si>
  <si>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</si>
  <si>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</si>
  <si>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</si>
  <si>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</si>
  <si>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</si>
  <si>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</si>
  <si>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</si>
  <si>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</si>
  <si>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</si>
  <si>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</si>
  <si>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</si>
  <si>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</si>
  <si>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</si>
  <si>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</si>
  <si>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</si>
  <si>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</si>
  <si>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</si>
  <si>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</si>
  <si>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</si>
  <si>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</si>
  <si>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</si>
  <si>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</si>
  <si>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</si>
  <si>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</si>
  <si>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</si>
  <si>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</si>
  <si>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</si>
  <si>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</si>
  <si>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</si>
  <si>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</si>
  <si>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</si>
  <si>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</si>
  <si>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</si>
  <si>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</si>
  <si>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</si>
  <si>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</si>
  <si>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</si>
  <si>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</si>
  <si>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</si>
  <si>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</si>
  <si>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</si>
  <si>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</si>
  <si>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</si>
  <si>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</si>
  <si>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</si>
  <si>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</si>
  <si>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</si>
  <si>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</si>
  <si>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</si>
  <si>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</si>
  <si>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</si>
  <si>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</si>
  <si>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</si>
  <si>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</si>
  <si>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</si>
  <si>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</si>
  <si>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</si>
  <si>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</si>
  <si>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</si>
  <si>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</si>
  <si>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</si>
  <si>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</si>
  <si>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</si>
  <si>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</si>
  <si>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</si>
  <si>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</si>
  <si>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</si>
  <si>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</si>
  <si>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</si>
  <si>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</si>
  <si>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</si>
  <si>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</si>
  <si>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</si>
  <si>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</si>
  <si>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</si>
  <si>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</si>
  <si>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</si>
  <si>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</si>
  <si>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</si>
  <si>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</si>
  <si>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</si>
  <si>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</si>
  <si>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</si>
  <si>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</si>
  <si>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</si>
  <si>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</si>
  <si>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</si>
  <si>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</si>
  <si>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</si>
  <si>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</si>
  <si>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</si>
  <si>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</si>
  <si>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</si>
  <si>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</si>
  <si>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</si>
  <si>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</si>
  <si>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</si>
  <si>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</si>
  <si>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</si>
  <si>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</si>
  <si>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</si>
  <si>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</si>
  <si>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</si>
  <si>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</si>
  <si>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</si>
  <si>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</si>
  <si>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</si>
  <si>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</si>
  <si>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</si>
  <si>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</si>
  <si>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</si>
  <si>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</si>
  <si>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</si>
  <si>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</si>
  <si>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</si>
  <si>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</si>
  <si>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</si>
  <si>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</si>
  <si>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</si>
  <si>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</si>
  <si>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</si>
  <si>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</si>
  <si>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</si>
  <si>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SUBTOTAL</t>
  </si>
  <si>
    <t>NET STATUTORY====&gt;&gt;</t>
  </si>
  <si>
    <t>FORPUBLGCEXPORTmk</t>
  </si>
  <si>
    <t>LGCDEDUCTIONDATAFORPUBLGC</t>
  </si>
  <si>
    <t>Details of Distribution of Ecology Revenue Allocation to States by Federation Account Allocation Committee for the month of January 2024 shared in February 2024</t>
  </si>
  <si>
    <t>S/N</t>
  </si>
  <si>
    <t>Gross Statutory Allocation (Ecology)</t>
  </si>
  <si>
    <t>Exchange Gain (Ecology)</t>
  </si>
  <si>
    <t>Total Ecology Fund</t>
  </si>
  <si>
    <t>Summary of Distribution of Revenue Allocation to Local Government Councils by Federation Account Allocation Committee for the month of January 2024 Shared in February, 2024</t>
  </si>
  <si>
    <t xml:space="preserve"> Statutory Allocation</t>
  </si>
  <si>
    <t>VAT</t>
  </si>
  <si>
    <t xml:space="preserve"> Distribution of Ecology to Local Government Councils by Federation Account Allocation Committee for the month of January 2024 shared in February 2024</t>
  </si>
  <si>
    <t>S/NO</t>
  </si>
  <si>
    <t>STATE</t>
  </si>
  <si>
    <t>LOCAL GOVERNMENT COUNCILS</t>
  </si>
  <si>
    <t>Total (Ecology)</t>
  </si>
  <si>
    <t>stat</t>
  </si>
  <si>
    <t>Ded</t>
  </si>
  <si>
    <t>exc gain</t>
  </si>
  <si>
    <t>EMTL</t>
  </si>
  <si>
    <t>Ecol</t>
  </si>
  <si>
    <t xml:space="preserve"> Distribution of Ecology to Local Government Councils by Federation Account Allocation Committee for the month of January, 2024 Shared in February, 2024</t>
  </si>
  <si>
    <t>Sn</t>
  </si>
  <si>
    <t>Statutory1</t>
  </si>
  <si>
    <t>AUGMENTATION1</t>
  </si>
  <si>
    <t>36STATES</t>
  </si>
  <si>
    <t>Excess Crude Savings Account1</t>
  </si>
  <si>
    <t>Exchange Gain Difference1</t>
  </si>
  <si>
    <t>VAT1</t>
  </si>
  <si>
    <t>SURE-P</t>
  </si>
  <si>
    <t>NNPCREFUNDS1</t>
  </si>
  <si>
    <t>OTHERnonMinREVENUE1</t>
  </si>
  <si>
    <t>SOLIDMINERAL1</t>
  </si>
  <si>
    <t>OTHERnonMinREVENUEsp1</t>
  </si>
  <si>
    <t>OTHERnonMinREVENUEsp2</t>
  </si>
  <si>
    <t>OTHERnonMinREVENUEsp3</t>
  </si>
  <si>
    <t>EMTLEVYTOTAL</t>
  </si>
  <si>
    <t>.1Federal Government</t>
  </si>
  <si>
    <t/>
  </si>
  <si>
    <t>FAAC DEDUCTIONS</t>
  </si>
  <si>
    <t>13% Derivation Share</t>
  </si>
  <si>
    <t>State Governments</t>
  </si>
  <si>
    <t>Local Governments</t>
  </si>
  <si>
    <t>Cost of Collection - FIRS</t>
  </si>
  <si>
    <t>4% Cost of Collection - FIRS</t>
  </si>
  <si>
    <t>7% Cost of Collection - NCS</t>
  </si>
  <si>
    <t>Cost Of Collection - FIRS &amp; NCS (VAT)</t>
  </si>
  <si>
    <t>Cost of Collection - DPR</t>
  </si>
  <si>
    <t>4% Cost of Collection - DPR</t>
  </si>
  <si>
    <t>ALLOCATION TO NORTH EAST DEVELOPMENT COMMISSION PROJECT ACCOUNT</t>
  </si>
  <si>
    <t>Police Trust Fund</t>
  </si>
  <si>
    <t>0.05% POLICE COMMISSION DEDUCTION AT SOURCE</t>
  </si>
  <si>
    <t>13% Derivation Refund to Oil Producing States (ECA 16/36)</t>
  </si>
  <si>
    <t>SOKU .</t>
  </si>
  <si>
    <t>Refund Of 13% Derivation On Indirect Deduction From Subsidy And Priority Projects (1/60)</t>
  </si>
  <si>
    <t>SOKU    .</t>
  </si>
  <si>
    <t>96</t>
  </si>
  <si>
    <t>DPR REFUND ON COST OF COLLECTION</t>
  </si>
  <si>
    <t>BENEFICIARIES</t>
  </si>
  <si>
    <t>GROSS AMT1</t>
  </si>
  <si>
    <t>DEDUCTION1</t>
  </si>
  <si>
    <t>EXCESSCRUDE1</t>
  </si>
  <si>
    <t>EXCHANGEDIFF1</t>
  </si>
  <si>
    <t>NNPCREV1</t>
  </si>
  <si>
    <t>OTHERNONMINREV1</t>
  </si>
  <si>
    <t>OTHERNONMINREVsp1</t>
  </si>
  <si>
    <t>OTHERNONMINREVsp2</t>
  </si>
  <si>
    <t>OTHERNONMINREVsp3</t>
  </si>
  <si>
    <t>EMTLEVYFGN</t>
  </si>
  <si>
    <t>GROSS STATUTORY</t>
  </si>
  <si>
    <t>MIN REVENUE</t>
  </si>
  <si>
    <t>NET STATUTORY + MIN REVENUE</t>
  </si>
  <si>
    <t>External Debt1</t>
  </si>
  <si>
    <t>Contractual Obligation (ISPO)1</t>
  </si>
  <si>
    <t>excessCrude</t>
  </si>
  <si>
    <t>AUGMENTATION REVENUE</t>
  </si>
  <si>
    <t>EXCHANGE DIFFERENCE</t>
  </si>
  <si>
    <t>OTHERnonMinREVENUE</t>
  </si>
  <si>
    <t>VAT GROSS</t>
  </si>
  <si>
    <t>VAT REVENUE</t>
  </si>
  <si>
    <t>DEDUCTIONS</t>
  </si>
  <si>
    <t>MAINECOLOGICALFUNDS</t>
  </si>
  <si>
    <t>OthernonMinREVENUEsp1</t>
  </si>
  <si>
    <t>OthernonMinREVENUEsp2</t>
  </si>
  <si>
    <t>OthernonMinREVENUEsp3</t>
  </si>
  <si>
    <t>EMTLEVYSTATES1</t>
  </si>
  <si>
    <t>SOKU               .</t>
  </si>
  <si>
    <t>STATESN</t>
  </si>
  <si>
    <t>LGC EXCHANGE DIFFERENCE1</t>
  </si>
  <si>
    <t>LGC VAT1</t>
  </si>
  <si>
    <t>SURE-P1</t>
  </si>
  <si>
    <t>excesscrude1</t>
  </si>
  <si>
    <t>LGC OTHERnonMinREVENUE1</t>
  </si>
  <si>
    <t>LGCGROSSSTATUTORY1</t>
  </si>
  <si>
    <t>LGCAUGMENTATION REVENUE1</t>
  </si>
  <si>
    <t>LGCDEDUCTION1</t>
  </si>
  <si>
    <t>MAIN ECOLOGY</t>
  </si>
  <si>
    <t>SumOfLGC OTHERnonMinREVENUEsp1</t>
  </si>
  <si>
    <t>SumOfLGC OTHERnonMinREVENUEsp2</t>
  </si>
  <si>
    <t>SumOfLGC OTHERnonMinREVENUEsp3</t>
  </si>
  <si>
    <t>EMTLEVYLGC1</t>
  </si>
  <si>
    <t>STATES</t>
  </si>
  <si>
    <t>lgc</t>
  </si>
  <si>
    <t xml:space="preserve">LGC GROSS STATUTORY </t>
  </si>
  <si>
    <t>LGC AUGMENTATION REVENUE</t>
  </si>
  <si>
    <t>LGC DEDUCTION</t>
  </si>
  <si>
    <t>LGC EXCHANGE DIFFERENCE</t>
  </si>
  <si>
    <t>LGC VAT</t>
  </si>
  <si>
    <t>excesscrude</t>
  </si>
  <si>
    <t>LGC OTHERnonMinREVENUE</t>
  </si>
  <si>
    <t>SOLIDMINERAL</t>
  </si>
  <si>
    <t>LGCOTHERnonMinREVsp11</t>
  </si>
  <si>
    <t>LGCOTHERnonMinREVsp2</t>
  </si>
  <si>
    <t>LGCOTHERnonMinREVsp3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</si>
</sst>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&quot; &quot;#,##0.00;\-&quot; &quot;#,##0.00"/>
    <numFmt numFmtId="178" formatCode="\N#,##0.00;&quot;-N&quot;#,##0.00"/>
    <numFmt numFmtId="179" formatCode="&quot;£&quot;#,##0.00;\-&quot;£&quot;#,##0.00"/>
    <numFmt numFmtId="180" formatCode="#,##0.0000_);\(#,##0.0000\)"/>
    <numFmt numFmtId="181" formatCode="_-* #,##0.00_-;\-* #,##0.00_-;_-* &quot;-&quot;??_-;_-@_-"/>
    <numFmt numFmtId="182" formatCode="#,##0.00_ ;\-#,##0.00&quot; &quot;"/>
    <numFmt numFmtId="183" formatCode="#,##0.0000000_ ;\-#,##0.0000000&quot; &quot;"/>
  </numFmts>
  <fonts count="48">
    <font>
      <sz val="10"/>
      <name val="Arial"/>
      <charset val="134"/>
    </font>
    <font>
      <sz val="11"/>
      <color indexed="8"/>
      <name val="Times New Roman"/>
      <charset val="134"/>
    </font>
    <font>
      <sz val="11"/>
      <color indexed="8"/>
      <name val="Calibri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sz val="10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16"/>
      <color indexed="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/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7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22" applyNumberFormat="0" applyAlignment="0" applyProtection="0">
      <alignment vertical="center"/>
    </xf>
    <xf numFmtId="0" fontId="37" fillId="9" borderId="23" applyNumberFormat="0" applyAlignment="0" applyProtection="0">
      <alignment vertical="center"/>
    </xf>
    <xf numFmtId="0" fontId="38" fillId="9" borderId="22" applyNumberFormat="0" applyAlignment="0" applyProtection="0">
      <alignment vertical="center"/>
    </xf>
    <xf numFmtId="0" fontId="39" fillId="10" borderId="24" applyNumberFormat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</cellStyleXfs>
  <cellXfs count="212">
    <xf numFmtId="0" fontId="0" fillId="0" borderId="0" xfId="0"/>
    <xf numFmtId="0" fontId="1" fillId="2" borderId="1" xfId="54" applyFont="1" applyFill="1" applyBorder="1" applyAlignment="1">
      <alignment horizontal="center"/>
    </xf>
    <xf numFmtId="0" fontId="1" fillId="0" borderId="2" xfId="54" applyFont="1" applyBorder="1" applyAlignment="1">
      <alignment horizontal="right" wrapText="1"/>
    </xf>
    <xf numFmtId="0" fontId="1" fillId="0" borderId="2" xfId="54" applyFont="1" applyBorder="1" applyAlignment="1">
      <alignment wrapText="1"/>
    </xf>
    <xf numFmtId="177" fontId="1" fillId="0" borderId="2" xfId="54" applyNumberFormat="1" applyFont="1" applyBorder="1" applyAlignment="1">
      <alignment horizontal="right" wrapText="1"/>
    </xf>
    <xf numFmtId="178" fontId="1" fillId="0" borderId="2" xfId="54" applyNumberFormat="1" applyFont="1" applyBorder="1" applyAlignment="1">
      <alignment horizontal="right" wrapText="1"/>
    </xf>
    <xf numFmtId="179" fontId="1" fillId="0" borderId="2" xfId="54" applyNumberFormat="1" applyFont="1" applyBorder="1" applyAlignment="1">
      <alignment horizontal="right" wrapText="1"/>
    </xf>
    <xf numFmtId="0" fontId="1" fillId="2" borderId="1" xfId="55" applyFont="1" applyFill="1" applyBorder="1" applyAlignment="1">
      <alignment horizontal="center"/>
    </xf>
    <xf numFmtId="0" fontId="1" fillId="0" borderId="2" xfId="55" applyFont="1" applyBorder="1" applyAlignment="1">
      <alignment horizontal="right" wrapText="1"/>
    </xf>
    <xf numFmtId="0" fontId="1" fillId="0" borderId="2" xfId="55" applyFont="1" applyBorder="1" applyAlignment="1">
      <alignment wrapText="1"/>
    </xf>
    <xf numFmtId="177" fontId="1" fillId="0" borderId="2" xfId="55" applyNumberFormat="1" applyFont="1" applyBorder="1" applyAlignment="1">
      <alignment horizontal="right" wrapText="1"/>
    </xf>
    <xf numFmtId="0" fontId="1" fillId="2" borderId="1" xfId="56" applyFont="1" applyFill="1" applyBorder="1" applyAlignment="1">
      <alignment horizontal="center"/>
    </xf>
    <xf numFmtId="0" fontId="1" fillId="0" borderId="2" xfId="56" applyFont="1" applyBorder="1" applyAlignment="1">
      <alignment horizontal="right" wrapText="1"/>
    </xf>
    <xf numFmtId="0" fontId="1" fillId="0" borderId="2" xfId="56" applyFont="1" applyBorder="1" applyAlignment="1">
      <alignment wrapText="1"/>
    </xf>
    <xf numFmtId="177" fontId="1" fillId="0" borderId="2" xfId="56" applyNumberFormat="1" applyFont="1" applyBorder="1" applyAlignment="1">
      <alignment horizontal="right" wrapText="1"/>
    </xf>
    <xf numFmtId="4" fontId="1" fillId="0" borderId="2" xfId="56" applyNumberFormat="1" applyFont="1" applyBorder="1" applyAlignment="1">
      <alignment horizontal="right" wrapText="1"/>
    </xf>
    <xf numFmtId="0" fontId="2" fillId="2" borderId="1" xfId="50" applyFont="1" applyFill="1" applyBorder="1" applyAlignment="1">
      <alignment horizontal="center"/>
    </xf>
    <xf numFmtId="0" fontId="2" fillId="0" borderId="2" xfId="50" applyFont="1" applyBorder="1" applyAlignment="1">
      <alignment horizontal="right" wrapText="1"/>
    </xf>
    <xf numFmtId="0" fontId="2" fillId="0" borderId="2" xfId="50" applyFont="1" applyBorder="1" applyAlignment="1">
      <alignment wrapText="1"/>
    </xf>
    <xf numFmtId="177" fontId="2" fillId="0" borderId="2" xfId="50" applyNumberFormat="1" applyFont="1" applyBorder="1" applyAlignment="1">
      <alignment horizontal="right" wrapText="1"/>
    </xf>
    <xf numFmtId="178" fontId="2" fillId="0" borderId="2" xfId="50" applyNumberFormat="1" applyFont="1" applyBorder="1" applyAlignment="1">
      <alignment horizontal="right" wrapText="1"/>
    </xf>
    <xf numFmtId="179" fontId="2" fillId="0" borderId="2" xfId="5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5" fillId="3" borderId="3" xfId="52" applyFont="1" applyFill="1" applyBorder="1" applyAlignment="1">
      <alignment horizontal="center"/>
    </xf>
    <xf numFmtId="43" fontId="6" fillId="0" borderId="3" xfId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3" borderId="3" xfId="52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52" applyFont="1" applyBorder="1" applyAlignment="1">
      <alignment horizontal="right" wrapText="1"/>
    </xf>
    <xf numFmtId="0" fontId="9" fillId="0" borderId="3" xfId="52" applyFont="1" applyBorder="1" applyAlignment="1">
      <alignment wrapText="1"/>
    </xf>
    <xf numFmtId="177" fontId="9" fillId="0" borderId="3" xfId="52" applyNumberFormat="1" applyFont="1" applyBorder="1" applyAlignment="1">
      <alignment horizontal="right" wrapText="1"/>
    </xf>
    <xf numFmtId="180" fontId="10" fillId="0" borderId="3" xfId="0" applyNumberFormat="1" applyFont="1" applyBorder="1"/>
    <xf numFmtId="177" fontId="0" fillId="0" borderId="0" xfId="0" applyNumberFormat="1"/>
    <xf numFmtId="0" fontId="6" fillId="0" borderId="3" xfId="0" applyFont="1" applyBorder="1" applyAlignment="1">
      <alignment horizontal="center"/>
    </xf>
    <xf numFmtId="177" fontId="6" fillId="0" borderId="3" xfId="0" applyNumberFormat="1" applyFont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3" borderId="5" xfId="49" applyFont="1" applyFill="1" applyBorder="1" applyAlignment="1">
      <alignment horizontal="center"/>
    </xf>
    <xf numFmtId="0" fontId="12" fillId="3" borderId="5" xfId="49" applyFont="1" applyFill="1" applyBorder="1" applyAlignment="1">
      <alignment horizontal="center" wrapText="1"/>
    </xf>
    <xf numFmtId="0" fontId="13" fillId="3" borderId="3" xfId="49" applyFont="1" applyFill="1" applyBorder="1" applyAlignment="1">
      <alignment horizontal="center"/>
    </xf>
    <xf numFmtId="0" fontId="13" fillId="3" borderId="3" xfId="49" applyFont="1" applyFill="1" applyBorder="1" applyAlignment="1">
      <alignment horizontal="center" wrapText="1"/>
    </xf>
    <xf numFmtId="0" fontId="9" fillId="0" borderId="3" xfId="49" applyFont="1" applyBorder="1" applyAlignment="1">
      <alignment horizontal="right" wrapText="1"/>
    </xf>
    <xf numFmtId="0" fontId="9" fillId="0" borderId="3" xfId="49" applyFont="1" applyBorder="1" applyAlignment="1">
      <alignment wrapText="1"/>
    </xf>
    <xf numFmtId="177" fontId="9" fillId="0" borderId="3" xfId="49" applyNumberFormat="1" applyFont="1" applyBorder="1" applyAlignment="1">
      <alignment horizontal="right" wrapText="1"/>
    </xf>
    <xf numFmtId="177" fontId="10" fillId="0" borderId="3" xfId="0" applyNumberFormat="1" applyFont="1" applyBorder="1"/>
    <xf numFmtId="177" fontId="11" fillId="0" borderId="0" xfId="0" applyNumberFormat="1" applyFont="1"/>
    <xf numFmtId="0" fontId="11" fillId="0" borderId="0" xfId="0" applyFont="1" applyAlignment="1">
      <alignment wrapText="1"/>
    </xf>
    <xf numFmtId="43" fontId="11" fillId="0" borderId="0" xfId="1" applyFont="1"/>
    <xf numFmtId="0" fontId="10" fillId="0" borderId="3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0" xfId="0" applyFont="1"/>
    <xf numFmtId="0" fontId="6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6" fillId="3" borderId="3" xfId="51" applyFont="1" applyFill="1" applyBorder="1" applyAlignment="1">
      <alignment horizontal="center"/>
    </xf>
    <xf numFmtId="43" fontId="8" fillId="0" borderId="3" xfId="1" applyFont="1" applyBorder="1" applyAlignment="1">
      <alignment horizontal="center" wrapText="1"/>
    </xf>
    <xf numFmtId="43" fontId="8" fillId="0" borderId="3" xfId="1" applyFont="1" applyBorder="1" applyAlignment="1">
      <alignment horizontal="center"/>
    </xf>
    <xf numFmtId="0" fontId="14" fillId="3" borderId="3" xfId="58" applyFont="1" applyFill="1" applyBorder="1" applyAlignment="1">
      <alignment horizontal="center" wrapText="1"/>
    </xf>
    <xf numFmtId="0" fontId="9" fillId="0" borderId="3" xfId="51" applyFont="1" applyBorder="1" applyAlignment="1">
      <alignment horizontal="right" wrapText="1"/>
    </xf>
    <xf numFmtId="0" fontId="9" fillId="0" borderId="3" xfId="51" applyFont="1" applyBorder="1" applyAlignment="1">
      <alignment wrapText="1"/>
    </xf>
    <xf numFmtId="43" fontId="9" fillId="0" borderId="3" xfId="1" applyFont="1" applyBorder="1" applyAlignment="1">
      <alignment wrapText="1"/>
    </xf>
    <xf numFmtId="177" fontId="9" fillId="0" borderId="3" xfId="51" applyNumberFormat="1" applyFont="1" applyBorder="1" applyAlignment="1">
      <alignment horizontal="right" wrapText="1"/>
    </xf>
    <xf numFmtId="43" fontId="6" fillId="0" borderId="3" xfId="0" applyNumberFormat="1" applyFont="1" applyBorder="1"/>
    <xf numFmtId="181" fontId="10" fillId="0" borderId="0" xfId="0" applyNumberFormat="1" applyFont="1"/>
    <xf numFmtId="43" fontId="10" fillId="0" borderId="0" xfId="1" applyFont="1"/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4" fillId="3" borderId="6" xfId="58" applyFont="1" applyFill="1" applyBorder="1" applyAlignment="1">
      <alignment horizontal="center" wrapText="1"/>
    </xf>
    <xf numFmtId="182" fontId="10" fillId="0" borderId="3" xfId="0" applyNumberFormat="1" applyFont="1" applyBorder="1"/>
    <xf numFmtId="183" fontId="10" fillId="0" borderId="0" xfId="0" applyNumberFormat="1" applyFont="1"/>
    <xf numFmtId="43" fontId="9" fillId="0" borderId="3" xfId="51" applyNumberFormat="1" applyFont="1" applyBorder="1" applyAlignment="1">
      <alignment horizontal="right" wrapText="1"/>
    </xf>
    <xf numFmtId="43" fontId="10" fillId="0" borderId="0" xfId="0" applyNumberFormat="1" applyFont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3" xfId="0" applyFont="1" applyBorder="1"/>
    <xf numFmtId="0" fontId="9" fillId="3" borderId="3" xfId="57" applyFont="1" applyFill="1" applyBorder="1" applyAlignment="1">
      <alignment horizontal="center"/>
    </xf>
    <xf numFmtId="0" fontId="9" fillId="0" borderId="3" xfId="57" applyFont="1" applyBorder="1" applyAlignment="1">
      <alignment horizontal="right" wrapText="1"/>
    </xf>
    <xf numFmtId="0" fontId="9" fillId="0" borderId="3" xfId="57" applyFont="1" applyBorder="1" applyAlignment="1">
      <alignment wrapText="1"/>
    </xf>
    <xf numFmtId="43" fontId="10" fillId="0" borderId="3" xfId="1" applyFont="1" applyBorder="1"/>
    <xf numFmtId="181" fontId="10" fillId="0" borderId="3" xfId="0" applyNumberFormat="1" applyFont="1" applyBorder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3" xfId="0" applyFont="1" applyBorder="1"/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1" fillId="0" borderId="3" xfId="0" applyFont="1" applyBorder="1"/>
    <xf numFmtId="0" fontId="11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3" fontId="11" fillId="0" borderId="3" xfId="1" applyFont="1" applyBorder="1"/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3" fontId="17" fillId="0" borderId="3" xfId="1" applyFont="1" applyBorder="1"/>
    <xf numFmtId="0" fontId="11" fillId="0" borderId="4" xfId="0" applyFont="1" applyBorder="1"/>
    <xf numFmtId="0" fontId="11" fillId="0" borderId="11" xfId="0" applyFont="1" applyBorder="1"/>
    <xf numFmtId="0" fontId="11" fillId="4" borderId="0" xfId="0" applyFont="1" applyFill="1"/>
    <xf numFmtId="43" fontId="11" fillId="0" borderId="3" xfId="0" applyNumberFormat="1" applyFont="1" applyBorder="1"/>
    <xf numFmtId="1" fontId="11" fillId="0" borderId="3" xfId="0" applyNumberFormat="1" applyFont="1" applyBorder="1"/>
    <xf numFmtId="0" fontId="17" fillId="0" borderId="1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43" fontId="17" fillId="0" borderId="3" xfId="0" applyNumberFormat="1" applyFont="1" applyBorder="1"/>
    <xf numFmtId="43" fontId="11" fillId="0" borderId="3" xfId="1" applyFont="1" applyBorder="1" applyAlignment="1">
      <alignment wrapText="1"/>
    </xf>
    <xf numFmtId="1" fontId="11" fillId="0" borderId="6" xfId="0" applyNumberFormat="1" applyFont="1" applyBorder="1"/>
    <xf numFmtId="0" fontId="17" fillId="0" borderId="12" xfId="0" applyFont="1" applyBorder="1" applyAlignment="1">
      <alignment horizontal="center"/>
    </xf>
    <xf numFmtId="43" fontId="11" fillId="0" borderId="7" xfId="1" applyFont="1" applyBorder="1"/>
    <xf numFmtId="43" fontId="1" fillId="0" borderId="3" xfId="53" applyNumberFormat="1" applyFont="1" applyBorder="1" applyAlignment="1">
      <alignment horizontal="right" wrapText="1"/>
    </xf>
    <xf numFmtId="43" fontId="11" fillId="0" borderId="3" xfId="1" applyFont="1" applyBorder="1" applyAlignment="1">
      <alignment horizontal="left" wrapText="1"/>
    </xf>
    <xf numFmtId="177" fontId="1" fillId="0" borderId="3" xfId="53" applyNumberFormat="1" applyFont="1" applyBorder="1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5" borderId="3" xfId="0" applyFont="1" applyFill="1" applyBorder="1"/>
    <xf numFmtId="43" fontId="11" fillId="5" borderId="3" xfId="0" applyNumberFormat="1" applyFont="1" applyFill="1" applyBorder="1"/>
    <xf numFmtId="43" fontId="17" fillId="5" borderId="3" xfId="0" applyNumberFormat="1" applyFont="1" applyFill="1" applyBorder="1"/>
    <xf numFmtId="43" fontId="11" fillId="0" borderId="10" xfId="1" applyFont="1" applyFill="1" applyBorder="1"/>
    <xf numFmtId="181" fontId="18" fillId="0" borderId="0" xfId="0" applyNumberFormat="1" applyFont="1"/>
    <xf numFmtId="0" fontId="11" fillId="5" borderId="0" xfId="0" applyFont="1" applyFill="1"/>
    <xf numFmtId="43" fontId="11" fillId="5" borderId="0" xfId="0" applyNumberFormat="1" applyFont="1" applyFill="1"/>
    <xf numFmtId="0" fontId="17" fillId="4" borderId="0" xfId="0" applyFont="1" applyFill="1"/>
    <xf numFmtId="43" fontId="11" fillId="0" borderId="0" xfId="0" applyNumberFormat="1" applyFont="1"/>
    <xf numFmtId="43" fontId="17" fillId="0" borderId="4" xfId="1" applyFont="1" applyBorder="1"/>
    <xf numFmtId="43" fontId="17" fillId="0" borderId="13" xfId="1" applyFont="1" applyBorder="1"/>
    <xf numFmtId="43" fontId="17" fillId="0" borderId="14" xfId="0" applyNumberFormat="1" applyFont="1" applyBorder="1"/>
    <xf numFmtId="43" fontId="17" fillId="0" borderId="0" xfId="0" applyNumberFormat="1" applyFont="1"/>
    <xf numFmtId="181" fontId="11" fillId="0" borderId="0" xfId="0" applyNumberFormat="1" applyFont="1"/>
    <xf numFmtId="43" fontId="17" fillId="0" borderId="15" xfId="1" applyFont="1" applyBorder="1"/>
    <xf numFmtId="43" fontId="17" fillId="0" borderId="15" xfId="0" applyNumberFormat="1" applyFont="1" applyBorder="1"/>
    <xf numFmtId="43" fontId="11" fillId="0" borderId="11" xfId="0" applyNumberFormat="1" applyFont="1" applyBorder="1"/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21" fillId="0" borderId="3" xfId="0" applyFont="1" applyBorder="1"/>
    <xf numFmtId="39" fontId="21" fillId="0" borderId="3" xfId="0" applyNumberFormat="1" applyFont="1" applyBorder="1"/>
    <xf numFmtId="37" fontId="21" fillId="0" borderId="3" xfId="0" applyNumberFormat="1" applyFont="1" applyBorder="1" applyAlignment="1">
      <alignment horizontal="center"/>
    </xf>
    <xf numFmtId="43" fontId="21" fillId="0" borderId="3" xfId="1" applyFont="1" applyBorder="1"/>
    <xf numFmtId="43" fontId="21" fillId="0" borderId="3" xfId="0" applyNumberFormat="1" applyFont="1" applyBorder="1"/>
    <xf numFmtId="0" fontId="21" fillId="0" borderId="3" xfId="0" applyFont="1" applyBorder="1" applyAlignment="1">
      <alignment horizontal="center"/>
    </xf>
    <xf numFmtId="43" fontId="8" fillId="0" borderId="3" xfId="1" applyFont="1" applyBorder="1"/>
    <xf numFmtId="0" fontId="11" fillId="5" borderId="0" xfId="0" applyFont="1" applyFill="1" applyAlignment="1">
      <alignment horizontal="right"/>
    </xf>
    <xf numFmtId="181" fontId="11" fillId="5" borderId="0" xfId="0" applyNumberFormat="1" applyFont="1" applyFill="1"/>
    <xf numFmtId="0" fontId="17" fillId="0" borderId="0" xfId="0" applyFont="1"/>
    <xf numFmtId="0" fontId="22" fillId="0" borderId="0" xfId="0" applyFont="1"/>
    <xf numFmtId="0" fontId="8" fillId="0" borderId="7" xfId="0" applyFont="1" applyBorder="1" applyAlignment="1">
      <alignment horizontal="center"/>
    </xf>
    <xf numFmtId="43" fontId="8" fillId="0" borderId="4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43" fontId="17" fillId="5" borderId="10" xfId="1" applyFont="1" applyFill="1" applyBorder="1"/>
    <xf numFmtId="43" fontId="17" fillId="5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3" fontId="8" fillId="0" borderId="7" xfId="0" applyNumberFormat="1" applyFont="1" applyBorder="1"/>
    <xf numFmtId="43" fontId="21" fillId="0" borderId="7" xfId="1" applyFont="1" applyBorder="1"/>
    <xf numFmtId="0" fontId="23" fillId="0" borderId="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11" xfId="0" applyFont="1" applyBorder="1"/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3" xfId="0" applyFont="1" applyBorder="1"/>
    <xf numFmtId="43" fontId="3" fillId="0" borderId="3" xfId="1" applyFont="1" applyBorder="1" applyAlignment="1"/>
    <xf numFmtId="43" fontId="3" fillId="0" borderId="3" xfId="1" applyFont="1" applyBorder="1"/>
    <xf numFmtId="43" fontId="22" fillId="0" borderId="0" xfId="0" applyNumberFormat="1" applyFont="1"/>
    <xf numFmtId="43" fontId="3" fillId="0" borderId="3" xfId="1" applyFont="1" applyBorder="1" applyAlignment="1">
      <alignment horizontal="center"/>
    </xf>
    <xf numFmtId="177" fontId="22" fillId="0" borderId="0" xfId="0" applyNumberFormat="1" applyFont="1"/>
    <xf numFmtId="0" fontId="22" fillId="0" borderId="3" xfId="0" applyFont="1" applyBorder="1" applyAlignment="1">
      <alignment wrapText="1"/>
    </xf>
    <xf numFmtId="177" fontId="24" fillId="0" borderId="2" xfId="50" applyNumberFormat="1" applyFont="1" applyBorder="1" applyAlignment="1">
      <alignment horizontal="right" wrapText="1"/>
    </xf>
    <xf numFmtId="0" fontId="22" fillId="0" borderId="3" xfId="0" applyFont="1" applyBorder="1" applyAlignment="1">
      <alignment horizontal="left" wrapText="1"/>
    </xf>
    <xf numFmtId="181" fontId="22" fillId="0" borderId="0" xfId="0" applyNumberFormat="1" applyFont="1"/>
    <xf numFmtId="0" fontId="3" fillId="0" borderId="3" xfId="0" applyFont="1" applyBorder="1" applyAlignment="1">
      <alignment horizontal="center" wrapText="1"/>
    </xf>
    <xf numFmtId="181" fontId="3" fillId="0" borderId="0" xfId="0" applyNumberFormat="1" applyFont="1" applyAlignment="1">
      <alignment horizontal="center" wrapText="1"/>
    </xf>
    <xf numFmtId="43" fontId="3" fillId="0" borderId="0" xfId="1" applyFont="1" applyBorder="1" applyAlignment="1">
      <alignment horizontal="center"/>
    </xf>
    <xf numFmtId="43" fontId="22" fillId="0" borderId="0" xfId="1" applyFont="1"/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43" fontId="22" fillId="0" borderId="11" xfId="1" applyFont="1" applyBorder="1"/>
    <xf numFmtId="43" fontId="22" fillId="0" borderId="3" xfId="1" applyFont="1" applyBorder="1"/>
    <xf numFmtId="43" fontId="22" fillId="0" borderId="7" xfId="1" applyFont="1" applyBorder="1"/>
    <xf numFmtId="43" fontId="3" fillId="0" borderId="18" xfId="1" applyFont="1" applyBorder="1"/>
    <xf numFmtId="0" fontId="2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43" fontId="3" fillId="0" borderId="0" xfId="1" applyFont="1"/>
    <xf numFmtId="0" fontId="23" fillId="0" borderId="0" xfId="0" applyFont="1" applyAlignment="1">
      <alignment horizontal="center"/>
    </xf>
    <xf numFmtId="43" fontId="21" fillId="0" borderId="0" xfId="1" applyFont="1"/>
    <xf numFmtId="0" fontId="23" fillId="0" borderId="0" xfId="0" applyFont="1" applyAlignment="1">
      <alignment horizontal="center" wrapText="1"/>
    </xf>
    <xf numFmtId="43" fontId="22" fillId="0" borderId="0" xfId="1" applyFont="1" applyBorder="1"/>
    <xf numFmtId="43" fontId="3" fillId="0" borderId="0" xfId="1" applyFont="1" applyBorder="1"/>
    <xf numFmtId="0" fontId="0" fillId="6" borderId="0" xfId="0" applyFill="1" applyProtection="1">
      <protection locked="0"/>
    </xf>
    <xf numFmtId="17" fontId="26" fillId="6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3" fillId="0" borderId="3" xfId="0" applyFont="1" applyBorder="1" applyAlignment="1" quotePrefix="1">
      <alignment horizontal="center"/>
    </xf>
    <xf numFmtId="0" fontId="23" fillId="0" borderId="7" xfId="0" applyFont="1" applyBorder="1" applyAlignment="1" quotePrefix="1">
      <alignment horizontal="center"/>
    </xf>
    <xf numFmtId="0" fontId="8" fillId="0" borderId="3" xfId="0" applyFont="1" applyBorder="1" applyAlignment="1" quotePrefix="1">
      <alignment horizontal="center"/>
    </xf>
  </cellXfs>
  <cellStyles count="5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ECO INDIVIDUALS LGCS NOV 22" xfId="49"/>
    <cellStyle name="Normal_FG and sum" xfId="50"/>
    <cellStyle name="Normal_lgc eco dec 21" xfId="51"/>
    <cellStyle name="Normal_LGCs Ceo oct 23" xfId="52"/>
    <cellStyle name="Normal_lgcs data" xfId="53"/>
    <cellStyle name="Normal_LGCs Details" xfId="54"/>
    <cellStyle name="Normal_Sheet3" xfId="55"/>
    <cellStyle name="Normal_States" xfId="56"/>
    <cellStyle name="Normal_states eco dec 21" xfId="57"/>
    <cellStyle name="Normal_TOTALDATA_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20" sqref="A20"/>
    </sheetView>
  </sheetViews>
  <sheetFormatPr defaultColWidth="9" defaultRowHeight="12.75" outlineLevelCol="7"/>
  <cols>
    <col min="2" max="2" width="23" customWidth="1"/>
    <col min="6" max="6" width="24.552380952381" customWidth="1"/>
  </cols>
  <sheetData>
    <row r="1" ht="23.1" customHeight="1" spans="2:3">
      <c r="B1">
        <f ca="1">MONTH(NOW())</f>
        <v>3</v>
      </c>
      <c r="C1">
        <f ca="1">YEAR(NOW())</f>
        <v>2024</v>
      </c>
    </row>
    <row r="2" ht="23.1" customHeight="1"/>
    <row r="3" ht="23.1" customHeight="1" spans="2:6">
      <c r="B3" t="s">
        <v>0</v>
      </c>
      <c r="F3" t="s">
        <v>1</v>
      </c>
    </row>
    <row r="4" ht="23.1" customHeight="1" spans="2:8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ht="23.1" customHeight="1" spans="2:7">
      <c r="B5" s="208" t="e">
        <f>IF(G5=1,F5-1,F5)</f>
        <v>#REF!</v>
      </c>
      <c r="C5" s="208" t="e">
        <f>IF(G5=1,12,G5-1)</f>
        <v>#REF!</v>
      </c>
      <c r="F5" t="e">
        <f>YEAR(ACCTDATE)</f>
        <v>#REF!</v>
      </c>
      <c r="G5" t="e">
        <f>MONTH(ACCTDATE)</f>
        <v>#REF!</v>
      </c>
    </row>
    <row r="6" ht="23.1" customHeight="1" spans="2:6">
      <c r="B6" s="209" t="e">
        <f>LOOKUP(C5,A8:B19)</f>
        <v>#REF!</v>
      </c>
      <c r="F6" s="209" t="e">
        <f>IF(G5=1,LOOKUP(G5,E8:F19),LOOKUP(G5,A8:B19))</f>
        <v>#REF!</v>
      </c>
    </row>
    <row r="8" spans="1:6">
      <c r="A8">
        <v>1</v>
      </c>
      <c r="B8" s="210" t="e">
        <f>D8&amp;"-"&amp;RIGHT(B$5,2)</f>
        <v>#REF!</v>
      </c>
      <c r="D8" s="211" t="s">
        <v>5</v>
      </c>
      <c r="E8">
        <v>1</v>
      </c>
      <c r="F8" s="210" t="e">
        <f>D8&amp;"-"&amp;RIGHT(F$5,2)</f>
        <v>#REF!</v>
      </c>
    </row>
    <row r="9" spans="1:6">
      <c r="A9">
        <v>2</v>
      </c>
      <c r="B9" s="210" t="e">
        <f t="shared" ref="B9:B19" si="0">D9&amp;"-"&amp;RIGHT(B$5,2)</f>
        <v>#REF!</v>
      </c>
      <c r="D9" s="211" t="s">
        <v>6</v>
      </c>
      <c r="E9">
        <v>2</v>
      </c>
      <c r="F9" s="210" t="e">
        <f t="shared" ref="F9:F19" si="1">D9&amp;"-"&amp;RIGHT(F$5,2)</f>
        <v>#REF!</v>
      </c>
    </row>
    <row r="10" spans="1:6">
      <c r="A10">
        <v>3</v>
      </c>
      <c r="B10" s="210" t="e">
        <f t="shared" si="0"/>
        <v>#REF!</v>
      </c>
      <c r="D10" s="211" t="s">
        <v>7</v>
      </c>
      <c r="E10">
        <v>3</v>
      </c>
      <c r="F10" s="210" t="e">
        <f t="shared" si="1"/>
        <v>#REF!</v>
      </c>
    </row>
    <row r="11" spans="1:6">
      <c r="A11">
        <v>4</v>
      </c>
      <c r="B11" s="210" t="e">
        <f t="shared" si="0"/>
        <v>#REF!</v>
      </c>
      <c r="D11" s="211" t="s">
        <v>8</v>
      </c>
      <c r="E11">
        <v>4</v>
      </c>
      <c r="F11" s="210" t="e">
        <f t="shared" si="1"/>
        <v>#REF!</v>
      </c>
    </row>
    <row r="12" spans="1:6">
      <c r="A12">
        <v>5</v>
      </c>
      <c r="B12" s="210" t="e">
        <f t="shared" si="0"/>
        <v>#REF!</v>
      </c>
      <c r="D12" s="211" t="s">
        <v>9</v>
      </c>
      <c r="E12">
        <v>5</v>
      </c>
      <c r="F12" s="210" t="e">
        <f t="shared" si="1"/>
        <v>#REF!</v>
      </c>
    </row>
    <row r="13" spans="1:6">
      <c r="A13">
        <v>6</v>
      </c>
      <c r="B13" s="210" t="e">
        <f t="shared" si="0"/>
        <v>#REF!</v>
      </c>
      <c r="D13" s="211" t="s">
        <v>10</v>
      </c>
      <c r="E13">
        <v>6</v>
      </c>
      <c r="F13" s="210" t="e">
        <f t="shared" si="1"/>
        <v>#REF!</v>
      </c>
    </row>
    <row r="14" spans="1:6">
      <c r="A14">
        <v>7</v>
      </c>
      <c r="B14" s="210" t="e">
        <f t="shared" si="0"/>
        <v>#REF!</v>
      </c>
      <c r="D14" s="211" t="s">
        <v>11</v>
      </c>
      <c r="E14">
        <v>7</v>
      </c>
      <c r="F14" s="210" t="e">
        <f t="shared" si="1"/>
        <v>#REF!</v>
      </c>
    </row>
    <row r="15" spans="1:6">
      <c r="A15">
        <v>8</v>
      </c>
      <c r="B15" s="210" t="e">
        <f t="shared" si="0"/>
        <v>#REF!</v>
      </c>
      <c r="D15" s="211" t="s">
        <v>12</v>
      </c>
      <c r="E15">
        <v>8</v>
      </c>
      <c r="F15" s="210" t="e">
        <f t="shared" si="1"/>
        <v>#REF!</v>
      </c>
    </row>
    <row r="16" spans="1:6">
      <c r="A16">
        <v>9</v>
      </c>
      <c r="B16" s="210" t="e">
        <f t="shared" si="0"/>
        <v>#REF!</v>
      </c>
      <c r="D16" s="211" t="s">
        <v>13</v>
      </c>
      <c r="E16">
        <v>9</v>
      </c>
      <c r="F16" s="210" t="e">
        <f t="shared" si="1"/>
        <v>#REF!</v>
      </c>
    </row>
    <row r="17" spans="1:6">
      <c r="A17">
        <v>10</v>
      </c>
      <c r="B17" s="210" t="e">
        <f t="shared" si="0"/>
        <v>#REF!</v>
      </c>
      <c r="D17" s="211" t="s">
        <v>14</v>
      </c>
      <c r="E17">
        <v>10</v>
      </c>
      <c r="F17" s="210" t="e">
        <f t="shared" si="1"/>
        <v>#REF!</v>
      </c>
    </row>
    <row r="18" spans="1:6">
      <c r="A18">
        <v>11</v>
      </c>
      <c r="B18" s="210" t="e">
        <f t="shared" si="0"/>
        <v>#REF!</v>
      </c>
      <c r="D18" s="211" t="s">
        <v>15</v>
      </c>
      <c r="E18">
        <v>11</v>
      </c>
      <c r="F18" s="210" t="e">
        <f t="shared" si="1"/>
        <v>#REF!</v>
      </c>
    </row>
    <row r="19" spans="1:6">
      <c r="A19">
        <v>12</v>
      </c>
      <c r="B19" s="210" t="e">
        <f t="shared" si="0"/>
        <v>#REF!</v>
      </c>
      <c r="D19" s="211" t="s">
        <v>16</v>
      </c>
      <c r="E19">
        <v>12</v>
      </c>
      <c r="F19" s="210" t="e">
        <f t="shared" si="1"/>
        <v>#REF!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opLeftCell="N25" workbookViewId="0">
      <selection activeCell="U2" sqref="U2:U38"/>
    </sheetView>
  </sheetViews>
  <sheetFormatPr defaultColWidth="9" defaultRowHeight="12.75"/>
  <cols>
    <col min="3" max="3" width="21.4380952380952" customWidth="1"/>
    <col min="4" max="4" width="16.552380952381" customWidth="1"/>
    <col min="5" max="5" width="21.552380952381" customWidth="1"/>
    <col min="6" max="6" width="15.552380952381" customWidth="1"/>
    <col min="7" max="7" width="28" customWidth="1"/>
    <col min="8" max="8" width="11.8857142857143" customWidth="1"/>
    <col min="9" max="9" width="29.4380952380952" customWidth="1"/>
    <col min="10" max="10" width="26.552380952381" customWidth="1"/>
    <col min="11" max="11" width="24.8857142857143" customWidth="1"/>
    <col min="12" max="13" width="16.552380952381" customWidth="1"/>
    <col min="14" max="14" width="8.43809523809524" customWidth="1"/>
    <col min="15" max="15" width="18.3333333333333" customWidth="1"/>
    <col min="16" max="16" width="15.552380952381" customWidth="1"/>
    <col min="17" max="17" width="27.8857142857143" customWidth="1"/>
    <col min="18" max="20" width="25.552380952381" customWidth="1"/>
    <col min="21" max="21" width="20.1047619047619" customWidth="1"/>
  </cols>
  <sheetData>
    <row r="1" ht="15" spans="1:21">
      <c r="A1" s="11" t="s">
        <v>957</v>
      </c>
      <c r="B1" s="11" t="s">
        <v>970</v>
      </c>
      <c r="C1" s="11" t="s">
        <v>1014</v>
      </c>
      <c r="D1" s="11" t="s">
        <v>1015</v>
      </c>
      <c r="E1" s="11" t="s">
        <v>1016</v>
      </c>
      <c r="F1" s="11" t="s">
        <v>1017</v>
      </c>
      <c r="G1" s="11" t="s">
        <v>1018</v>
      </c>
      <c r="H1" s="11" t="s">
        <v>1019</v>
      </c>
      <c r="I1" s="11" t="s">
        <v>1020</v>
      </c>
      <c r="J1" s="11" t="s">
        <v>1021</v>
      </c>
      <c r="K1" s="11" t="s">
        <v>1022</v>
      </c>
      <c r="L1" s="11" t="s">
        <v>1023</v>
      </c>
      <c r="M1" s="11" t="s">
        <v>1024</v>
      </c>
      <c r="N1" s="11" t="s">
        <v>974</v>
      </c>
      <c r="O1" s="11" t="s">
        <v>977</v>
      </c>
      <c r="P1" s="11" t="s">
        <v>1025</v>
      </c>
      <c r="Q1" s="11" t="s">
        <v>1026</v>
      </c>
      <c r="R1" s="11" t="s">
        <v>1027</v>
      </c>
      <c r="S1" s="11" t="s">
        <v>1028</v>
      </c>
      <c r="T1" s="11" t="s">
        <v>1029</v>
      </c>
      <c r="U1" s="11" t="s">
        <v>1030</v>
      </c>
    </row>
    <row r="2" ht="15" spans="1:21">
      <c r="A2" s="12">
        <v>1</v>
      </c>
      <c r="B2" s="13" t="s">
        <v>86</v>
      </c>
      <c r="C2" s="14">
        <v>2714845271.0495</v>
      </c>
      <c r="D2" s="14">
        <v>302419952.1309</v>
      </c>
      <c r="E2" s="14">
        <v>2418032004.0886</v>
      </c>
      <c r="F2" s="14">
        <v>396164833.15</v>
      </c>
      <c r="G2" s="14">
        <v>0</v>
      </c>
      <c r="H2" s="12">
        <v>0</v>
      </c>
      <c r="I2" s="14">
        <v>0</v>
      </c>
      <c r="J2" s="14">
        <v>1826067052.37</v>
      </c>
      <c r="K2" s="14">
        <v>0</v>
      </c>
      <c r="L2" s="14">
        <v>3940891763.4474</v>
      </c>
      <c r="M2" s="14">
        <v>3940891763.4474</v>
      </c>
      <c r="N2" s="14">
        <v>0</v>
      </c>
      <c r="O2" s="14">
        <v>0</v>
      </c>
      <c r="P2" s="14">
        <v>173570022.5168</v>
      </c>
      <c r="Q2" s="15">
        <v>73154513.291753</v>
      </c>
      <c r="R2" s="14">
        <v>0</v>
      </c>
      <c r="S2" s="14">
        <v>0</v>
      </c>
      <c r="T2" s="14">
        <v>0</v>
      </c>
      <c r="U2" s="14">
        <v>199001269.6475</v>
      </c>
    </row>
    <row r="3" ht="30" spans="1:21">
      <c r="A3" s="12">
        <v>2</v>
      </c>
      <c r="B3" s="13" t="s">
        <v>87</v>
      </c>
      <c r="C3" s="14">
        <v>2888128506.2723</v>
      </c>
      <c r="D3" s="14">
        <v>0</v>
      </c>
      <c r="E3" s="14">
        <v>1988594701.857</v>
      </c>
      <c r="F3" s="14">
        <v>643225627.54</v>
      </c>
      <c r="G3" s="14">
        <v>0</v>
      </c>
      <c r="H3" s="12">
        <v>0</v>
      </c>
      <c r="I3" s="14">
        <v>0</v>
      </c>
      <c r="J3" s="14">
        <v>1723537827.42</v>
      </c>
      <c r="K3" s="14">
        <v>0</v>
      </c>
      <c r="L3" s="14">
        <v>4509875465.0864</v>
      </c>
      <c r="M3" s="14">
        <v>4509875465.0864</v>
      </c>
      <c r="N3" s="14">
        <v>0</v>
      </c>
      <c r="O3" s="14">
        <v>0</v>
      </c>
      <c r="P3" s="14">
        <v>224926990.9182</v>
      </c>
      <c r="Q3" s="15">
        <v>77823822.0253015</v>
      </c>
      <c r="R3" s="14">
        <v>0</v>
      </c>
      <c r="S3" s="14">
        <v>0</v>
      </c>
      <c r="T3" s="14">
        <v>0</v>
      </c>
      <c r="U3" s="14">
        <v>181767481.0338</v>
      </c>
    </row>
    <row r="4" ht="30" spans="1:21">
      <c r="A4" s="12">
        <v>3</v>
      </c>
      <c r="B4" s="13" t="s">
        <v>88</v>
      </c>
      <c r="C4" s="14">
        <v>2914967657.506</v>
      </c>
      <c r="D4" s="14">
        <v>10993591950.7282</v>
      </c>
      <c r="E4" s="14">
        <v>12856234911.6269</v>
      </c>
      <c r="F4" s="14">
        <v>350207682.37</v>
      </c>
      <c r="G4" s="14">
        <v>0</v>
      </c>
      <c r="H4" s="12">
        <v>0</v>
      </c>
      <c r="I4" s="14">
        <v>0</v>
      </c>
      <c r="J4" s="14">
        <v>8968784581.51</v>
      </c>
      <c r="K4" s="14">
        <v>0</v>
      </c>
      <c r="L4" s="14">
        <v>4599325784.77</v>
      </c>
      <c r="M4" s="14">
        <v>4599325784.77</v>
      </c>
      <c r="N4" s="14">
        <v>0</v>
      </c>
      <c r="O4" s="14">
        <v>0</v>
      </c>
      <c r="P4" s="14">
        <v>670444205.3851</v>
      </c>
      <c r="Q4" s="15">
        <v>78547032.6872874</v>
      </c>
      <c r="R4" s="14">
        <v>0</v>
      </c>
      <c r="S4" s="14">
        <v>0</v>
      </c>
      <c r="T4" s="14">
        <v>0</v>
      </c>
      <c r="U4" s="14">
        <v>198693790.2601</v>
      </c>
    </row>
    <row r="5" ht="30" spans="1:21">
      <c r="A5" s="12">
        <v>4</v>
      </c>
      <c r="B5" s="13" t="s">
        <v>89</v>
      </c>
      <c r="C5" s="14">
        <v>2882717937.5321</v>
      </c>
      <c r="D5" s="14">
        <v>552452805.2203</v>
      </c>
      <c r="E5" s="14">
        <v>2886401151.1755</v>
      </c>
      <c r="F5" s="14">
        <v>432550581.2</v>
      </c>
      <c r="G5" s="14">
        <v>0</v>
      </c>
      <c r="H5" s="12">
        <v>0</v>
      </c>
      <c r="I5" s="14">
        <v>0</v>
      </c>
      <c r="J5" s="14">
        <v>2095772558.95</v>
      </c>
      <c r="K5" s="14">
        <v>0</v>
      </c>
      <c r="L5" s="14">
        <v>4793853336.523</v>
      </c>
      <c r="M5" s="14">
        <v>4793853336.523</v>
      </c>
      <c r="N5" s="14">
        <v>0</v>
      </c>
      <c r="O5" s="14">
        <v>0</v>
      </c>
      <c r="P5" s="14">
        <v>84896613.3772</v>
      </c>
      <c r="Q5" s="15">
        <v>77678028.256853</v>
      </c>
      <c r="R5" s="14">
        <v>0</v>
      </c>
      <c r="S5" s="14">
        <v>0</v>
      </c>
      <c r="T5" s="14">
        <v>0</v>
      </c>
      <c r="U5" s="14">
        <v>256442688.8002</v>
      </c>
    </row>
    <row r="6" ht="15" spans="1:21">
      <c r="A6" s="12">
        <v>5</v>
      </c>
      <c r="B6" s="13" t="s">
        <v>90</v>
      </c>
      <c r="C6" s="14">
        <v>3468006261.2316</v>
      </c>
      <c r="D6" s="14">
        <v>0</v>
      </c>
      <c r="E6" s="14">
        <v>719846658.0594</v>
      </c>
      <c r="F6" s="14">
        <v>1305867333.96</v>
      </c>
      <c r="G6" s="14">
        <v>201255000</v>
      </c>
      <c r="H6" s="12">
        <v>0</v>
      </c>
      <c r="I6" s="14">
        <v>0</v>
      </c>
      <c r="J6" s="14">
        <v>2069589342.71</v>
      </c>
      <c r="K6" s="14">
        <v>0</v>
      </c>
      <c r="L6" s="14">
        <v>5246941483.8205</v>
      </c>
      <c r="M6" s="14">
        <v>5246941483.8205</v>
      </c>
      <c r="N6" s="14">
        <v>0</v>
      </c>
      <c r="O6" s="14">
        <v>0</v>
      </c>
      <c r="P6" s="14">
        <v>1203355376.1982</v>
      </c>
      <c r="Q6" s="15">
        <v>93449270.5122287</v>
      </c>
      <c r="R6" s="14">
        <v>0</v>
      </c>
      <c r="S6" s="14">
        <v>0</v>
      </c>
      <c r="T6" s="14">
        <v>0</v>
      </c>
      <c r="U6" s="14">
        <v>204157450.5902</v>
      </c>
    </row>
    <row r="7" ht="30" spans="1:21">
      <c r="A7" s="12">
        <v>6</v>
      </c>
      <c r="B7" s="13" t="s">
        <v>91</v>
      </c>
      <c r="C7" s="14">
        <v>2565338914.1038</v>
      </c>
      <c r="D7" s="14">
        <v>9438376097.6502</v>
      </c>
      <c r="E7" s="14">
        <v>11387951665.691</v>
      </c>
      <c r="F7" s="14">
        <v>191569435.62</v>
      </c>
      <c r="G7" s="14">
        <v>0</v>
      </c>
      <c r="H7" s="12">
        <v>0</v>
      </c>
      <c r="I7" s="14">
        <v>0</v>
      </c>
      <c r="J7" s="14">
        <v>7585349873.58</v>
      </c>
      <c r="K7" s="14">
        <v>0</v>
      </c>
      <c r="L7" s="14">
        <v>3763964553.2782</v>
      </c>
      <c r="M7" s="14">
        <v>3763964553.2782</v>
      </c>
      <c r="N7" s="14">
        <v>0</v>
      </c>
      <c r="O7" s="14">
        <v>0</v>
      </c>
      <c r="P7" s="14">
        <v>396320020.0217</v>
      </c>
      <c r="Q7" s="15">
        <v>69125898.8830365</v>
      </c>
      <c r="R7" s="14">
        <v>0</v>
      </c>
      <c r="S7" s="14">
        <v>0</v>
      </c>
      <c r="T7" s="14">
        <v>0</v>
      </c>
      <c r="U7" s="14">
        <v>150864424.2285</v>
      </c>
    </row>
    <row r="8" ht="15" spans="1:21">
      <c r="A8" s="12">
        <v>7</v>
      </c>
      <c r="B8" s="13" t="s">
        <v>92</v>
      </c>
      <c r="C8" s="14">
        <v>3251480055.8142</v>
      </c>
      <c r="D8" s="14">
        <v>0</v>
      </c>
      <c r="E8" s="14">
        <v>2940099682.3313</v>
      </c>
      <c r="F8" s="14">
        <v>178220193.87</v>
      </c>
      <c r="G8" s="14">
        <v>0</v>
      </c>
      <c r="H8" s="12">
        <v>0</v>
      </c>
      <c r="I8" s="14">
        <v>0</v>
      </c>
      <c r="J8" s="14">
        <v>1940373795.39</v>
      </c>
      <c r="K8" s="14">
        <v>0</v>
      </c>
      <c r="L8" s="14">
        <v>4714752588.6189</v>
      </c>
      <c r="M8" s="14">
        <v>4714752588.6189</v>
      </c>
      <c r="N8" s="14">
        <v>0</v>
      </c>
      <c r="O8" s="14">
        <v>0</v>
      </c>
      <c r="P8" s="14">
        <v>97830969.0027</v>
      </c>
      <c r="Q8" s="15">
        <v>87614732.0428976</v>
      </c>
      <c r="R8" s="14">
        <v>0</v>
      </c>
      <c r="S8" s="14">
        <v>0</v>
      </c>
      <c r="T8" s="14">
        <v>0</v>
      </c>
      <c r="U8" s="14">
        <v>199772071.0161</v>
      </c>
    </row>
    <row r="9" ht="15" spans="1:21">
      <c r="A9" s="12">
        <v>8</v>
      </c>
      <c r="B9" s="13" t="s">
        <v>93</v>
      </c>
      <c r="C9" s="14">
        <v>3602173919.1788</v>
      </c>
      <c r="D9" s="14">
        <v>0</v>
      </c>
      <c r="E9" s="14">
        <v>3271934578.4443</v>
      </c>
      <c r="F9" s="14">
        <v>124894425.55</v>
      </c>
      <c r="G9" s="14">
        <v>0</v>
      </c>
      <c r="H9" s="12">
        <v>0</v>
      </c>
      <c r="I9" s="14">
        <v>0</v>
      </c>
      <c r="J9" s="14">
        <v>2149656082.53</v>
      </c>
      <c r="K9" s="14">
        <v>0</v>
      </c>
      <c r="L9" s="14">
        <v>4888059088.1556</v>
      </c>
      <c r="M9" s="14">
        <v>4888059088.1556</v>
      </c>
      <c r="N9" s="14">
        <v>0</v>
      </c>
      <c r="O9" s="14">
        <v>0</v>
      </c>
      <c r="P9" s="14">
        <v>166205212.9993</v>
      </c>
      <c r="Q9" s="15">
        <v>97064566.6844587</v>
      </c>
      <c r="R9" s="14">
        <v>0</v>
      </c>
      <c r="S9" s="14">
        <v>0</v>
      </c>
      <c r="T9" s="14">
        <v>0</v>
      </c>
      <c r="U9" s="14">
        <v>201758389.6364</v>
      </c>
    </row>
    <row r="10" ht="30" spans="1:21">
      <c r="A10" s="12">
        <v>9</v>
      </c>
      <c r="B10" s="13" t="s">
        <v>94</v>
      </c>
      <c r="C10" s="14">
        <v>2915464780.0758</v>
      </c>
      <c r="D10" s="14">
        <v>0</v>
      </c>
      <c r="E10" s="14">
        <v>723922177.6802</v>
      </c>
      <c r="F10" s="14">
        <v>1571677107.79</v>
      </c>
      <c r="G10" s="14">
        <v>541305066.4</v>
      </c>
      <c r="H10" s="12">
        <v>0</v>
      </c>
      <c r="I10" s="14">
        <v>0</v>
      </c>
      <c r="J10" s="14">
        <v>1739851195</v>
      </c>
      <c r="K10" s="14">
        <v>0</v>
      </c>
      <c r="L10" s="14">
        <v>4028633164.2032</v>
      </c>
      <c r="M10" s="14">
        <v>4028633164.2032</v>
      </c>
      <c r="N10" s="14">
        <v>0</v>
      </c>
      <c r="O10" s="14">
        <v>0</v>
      </c>
      <c r="P10" s="14">
        <v>46882217.8293</v>
      </c>
      <c r="Q10" s="15">
        <v>78560428.2056353</v>
      </c>
      <c r="R10" s="14">
        <v>0</v>
      </c>
      <c r="S10" s="14">
        <v>0</v>
      </c>
      <c r="T10" s="14">
        <v>0</v>
      </c>
      <c r="U10" s="14">
        <v>179343767.4539</v>
      </c>
    </row>
    <row r="11" ht="15" spans="1:21">
      <c r="A11" s="12">
        <v>10</v>
      </c>
      <c r="B11" s="13" t="s">
        <v>95</v>
      </c>
      <c r="C11" s="14">
        <v>2943805924.0658</v>
      </c>
      <c r="D11" s="14">
        <v>17825414108.6166</v>
      </c>
      <c r="E11" s="14">
        <v>19351505062.0261</v>
      </c>
      <c r="F11" s="14">
        <v>143164087.37</v>
      </c>
      <c r="G11" s="14">
        <v>0</v>
      </c>
      <c r="H11" s="12">
        <v>0</v>
      </c>
      <c r="I11" s="14">
        <v>0</v>
      </c>
      <c r="J11" s="14">
        <v>13548162769.32</v>
      </c>
      <c r="K11" s="14">
        <v>0</v>
      </c>
      <c r="L11" s="14">
        <v>5016091058.0836</v>
      </c>
      <c r="M11" s="14">
        <v>5016091058.0836</v>
      </c>
      <c r="N11" s="14">
        <v>0</v>
      </c>
      <c r="O11" s="14">
        <v>0</v>
      </c>
      <c r="P11" s="14">
        <v>1242564729.9954</v>
      </c>
      <c r="Q11" s="15">
        <v>79324111.7263239</v>
      </c>
      <c r="R11" s="14">
        <v>0</v>
      </c>
      <c r="S11" s="14">
        <v>0</v>
      </c>
      <c r="T11" s="14">
        <v>0</v>
      </c>
      <c r="U11" s="14">
        <v>258472771.5235</v>
      </c>
    </row>
    <row r="12" ht="15" spans="1:21">
      <c r="A12" s="12">
        <v>11</v>
      </c>
      <c r="B12" s="13" t="s">
        <v>96</v>
      </c>
      <c r="C12" s="14">
        <v>2593822077.0906</v>
      </c>
      <c r="D12" s="14">
        <v>0</v>
      </c>
      <c r="E12" s="14">
        <v>1744177773.6068</v>
      </c>
      <c r="F12" s="14">
        <v>300644014.36</v>
      </c>
      <c r="G12" s="14">
        <v>0</v>
      </c>
      <c r="H12" s="12">
        <v>0</v>
      </c>
      <c r="I12" s="14">
        <v>0</v>
      </c>
      <c r="J12" s="14">
        <v>1547905662</v>
      </c>
      <c r="K12" s="14">
        <v>0</v>
      </c>
      <c r="L12" s="14">
        <v>3799274972.1831</v>
      </c>
      <c r="M12" s="14">
        <v>3799274972.1831</v>
      </c>
      <c r="N12" s="14">
        <v>0</v>
      </c>
      <c r="O12" s="14">
        <v>0</v>
      </c>
      <c r="P12" s="14">
        <v>520816912.6693</v>
      </c>
      <c r="Q12" s="15">
        <v>69893409.2629203</v>
      </c>
      <c r="R12" s="14">
        <v>0</v>
      </c>
      <c r="S12" s="14">
        <v>0</v>
      </c>
      <c r="T12" s="14">
        <v>0</v>
      </c>
      <c r="U12" s="14">
        <v>161802446.6414</v>
      </c>
    </row>
    <row r="13" ht="15" spans="1:21">
      <c r="A13" s="12">
        <v>12</v>
      </c>
      <c r="B13" s="13" t="s">
        <v>97</v>
      </c>
      <c r="C13" s="14">
        <v>2710959780.8949</v>
      </c>
      <c r="D13" s="14">
        <v>1539594629.4151</v>
      </c>
      <c r="E13" s="14">
        <v>2631687740.0047</v>
      </c>
      <c r="F13" s="14">
        <v>1034893823.44</v>
      </c>
      <c r="G13" s="14">
        <v>510923032.41</v>
      </c>
      <c r="H13" s="12">
        <v>0</v>
      </c>
      <c r="I13" s="14">
        <v>0</v>
      </c>
      <c r="J13" s="14">
        <v>2508759537.85</v>
      </c>
      <c r="K13" s="14">
        <v>0</v>
      </c>
      <c r="L13" s="14">
        <v>4843092456.5927</v>
      </c>
      <c r="M13" s="14">
        <v>4843092456.5927</v>
      </c>
      <c r="N13" s="14">
        <v>0</v>
      </c>
      <c r="O13" s="14">
        <v>0</v>
      </c>
      <c r="P13" s="14">
        <v>43593669.1272</v>
      </c>
      <c r="Q13" s="15">
        <v>73049814.4552518</v>
      </c>
      <c r="R13" s="14">
        <v>0</v>
      </c>
      <c r="S13" s="14">
        <v>0</v>
      </c>
      <c r="T13" s="14">
        <v>0</v>
      </c>
      <c r="U13" s="14">
        <v>236634929.282</v>
      </c>
    </row>
    <row r="14" ht="15" spans="1:21">
      <c r="A14" s="12">
        <v>13</v>
      </c>
      <c r="B14" s="13" t="s">
        <v>98</v>
      </c>
      <c r="C14" s="14">
        <v>2592358398.4085</v>
      </c>
      <c r="D14" s="14">
        <v>0</v>
      </c>
      <c r="E14" s="14">
        <v>1332397034.2491</v>
      </c>
      <c r="F14" s="14">
        <v>620818044.47</v>
      </c>
      <c r="G14" s="14">
        <v>345000000</v>
      </c>
      <c r="H14" s="12">
        <v>0</v>
      </c>
      <c r="I14" s="14">
        <v>0</v>
      </c>
      <c r="J14" s="14">
        <v>1547032187.86</v>
      </c>
      <c r="K14" s="14">
        <v>0</v>
      </c>
      <c r="L14" s="14">
        <v>3918811085.4397</v>
      </c>
      <c r="M14" s="14">
        <v>3918811085.4397</v>
      </c>
      <c r="N14" s="14">
        <v>0</v>
      </c>
      <c r="O14" s="14">
        <v>0</v>
      </c>
      <c r="P14" s="14">
        <v>265975846.9501</v>
      </c>
      <c r="Q14" s="15">
        <v>69853968.8193907</v>
      </c>
      <c r="R14" s="14">
        <v>0</v>
      </c>
      <c r="S14" s="14">
        <v>0</v>
      </c>
      <c r="T14" s="14">
        <v>0</v>
      </c>
      <c r="U14" s="14">
        <v>167376086.6715</v>
      </c>
    </row>
    <row r="15" ht="15" spans="1:21">
      <c r="A15" s="12">
        <v>14</v>
      </c>
      <c r="B15" s="13" t="s">
        <v>99</v>
      </c>
      <c r="C15" s="14">
        <v>2915716404.3708</v>
      </c>
      <c r="D15" s="14">
        <v>0</v>
      </c>
      <c r="E15" s="14">
        <v>2241411555.6298</v>
      </c>
      <c r="F15" s="14">
        <v>595737640.24</v>
      </c>
      <c r="G15" s="14">
        <v>0</v>
      </c>
      <c r="H15" s="12">
        <v>0</v>
      </c>
      <c r="I15" s="14">
        <v>0</v>
      </c>
      <c r="J15" s="14">
        <v>1740001355.91</v>
      </c>
      <c r="K15" s="14">
        <v>0</v>
      </c>
      <c r="L15" s="14">
        <v>4309221974.6796</v>
      </c>
      <c r="M15" s="14">
        <v>4309221974.6796</v>
      </c>
      <c r="N15" s="14">
        <v>0</v>
      </c>
      <c r="O15" s="14">
        <v>0</v>
      </c>
      <c r="P15" s="14">
        <v>46886264.0814</v>
      </c>
      <c r="Q15" s="15">
        <v>78567208.5010096</v>
      </c>
      <c r="R15" s="14">
        <v>0</v>
      </c>
      <c r="S15" s="14">
        <v>0</v>
      </c>
      <c r="T15" s="14">
        <v>0</v>
      </c>
      <c r="U15" s="14">
        <v>207469839.7693</v>
      </c>
    </row>
    <row r="16" ht="15" spans="1:21">
      <c r="A16" s="12">
        <v>15</v>
      </c>
      <c r="B16" s="13" t="s">
        <v>100</v>
      </c>
      <c r="C16" s="14">
        <v>2730888633.8081</v>
      </c>
      <c r="D16" s="14">
        <v>0</v>
      </c>
      <c r="E16" s="14">
        <v>1419016568.9642</v>
      </c>
      <c r="F16" s="14">
        <v>256939114.21</v>
      </c>
      <c r="G16" s="14">
        <v>638494476.52</v>
      </c>
      <c r="H16" s="12">
        <v>0</v>
      </c>
      <c r="I16" s="14">
        <v>0</v>
      </c>
      <c r="J16" s="14">
        <v>1629702366.98</v>
      </c>
      <c r="K16" s="14">
        <v>0</v>
      </c>
      <c r="L16" s="14">
        <v>3842887817.4297</v>
      </c>
      <c r="M16" s="14">
        <v>3842887817.4297</v>
      </c>
      <c r="N16" s="14">
        <v>0</v>
      </c>
      <c r="O16" s="14">
        <v>0</v>
      </c>
      <c r="P16" s="14">
        <v>386765790.2772</v>
      </c>
      <c r="Q16" s="15">
        <v>73586819.473871</v>
      </c>
      <c r="R16" s="14">
        <v>0</v>
      </c>
      <c r="S16" s="14">
        <v>0</v>
      </c>
      <c r="T16" s="14">
        <v>0</v>
      </c>
      <c r="U16" s="14">
        <v>168171534.233</v>
      </c>
    </row>
    <row r="17" ht="15" spans="1:21">
      <c r="A17" s="12">
        <v>16</v>
      </c>
      <c r="B17" s="13" t="s">
        <v>101</v>
      </c>
      <c r="C17" s="14">
        <v>3014421484.065</v>
      </c>
      <c r="D17" s="14">
        <v>871094203.8315</v>
      </c>
      <c r="E17" s="14">
        <v>2496631047.4192</v>
      </c>
      <c r="F17" s="14">
        <v>335380933.74</v>
      </c>
      <c r="G17" s="14">
        <v>0</v>
      </c>
      <c r="H17" s="12">
        <v>0</v>
      </c>
      <c r="I17" s="14">
        <v>0</v>
      </c>
      <c r="J17" s="14">
        <v>2394664250.98</v>
      </c>
      <c r="K17" s="14">
        <v>0</v>
      </c>
      <c r="L17" s="14">
        <v>4411616341.745</v>
      </c>
      <c r="M17" s="14">
        <v>4411616341.745</v>
      </c>
      <c r="N17" s="14">
        <v>0</v>
      </c>
      <c r="O17" s="14">
        <v>0</v>
      </c>
      <c r="P17" s="14">
        <v>1020750274.5616</v>
      </c>
      <c r="Q17" s="15">
        <v>81226926.2173204</v>
      </c>
      <c r="R17" s="14">
        <v>0</v>
      </c>
      <c r="S17" s="14">
        <v>0</v>
      </c>
      <c r="T17" s="14">
        <v>0</v>
      </c>
      <c r="U17" s="14">
        <v>218904743.8006</v>
      </c>
    </row>
    <row r="18" ht="15" spans="1:21">
      <c r="A18" s="12">
        <v>17</v>
      </c>
      <c r="B18" s="13" t="s">
        <v>102</v>
      </c>
      <c r="C18" s="14">
        <v>3242289936.5376</v>
      </c>
      <c r="D18" s="14">
        <v>0</v>
      </c>
      <c r="E18" s="14">
        <v>2904196431.7893</v>
      </c>
      <c r="F18" s="14">
        <v>177475394.28</v>
      </c>
      <c r="G18" s="14">
        <v>0</v>
      </c>
      <c r="H18" s="12">
        <v>0</v>
      </c>
      <c r="I18" s="14">
        <v>0</v>
      </c>
      <c r="J18" s="14">
        <v>1934889441.7</v>
      </c>
      <c r="K18" s="14">
        <v>0</v>
      </c>
      <c r="L18" s="14">
        <v>4766786427.4683</v>
      </c>
      <c r="M18" s="14">
        <v>4766786427.4683</v>
      </c>
      <c r="N18" s="14">
        <v>0</v>
      </c>
      <c r="O18" s="14">
        <v>0</v>
      </c>
      <c r="P18" s="14">
        <v>125388755.817</v>
      </c>
      <c r="Q18" s="15">
        <v>87367094.0983186</v>
      </c>
      <c r="R18" s="14">
        <v>0</v>
      </c>
      <c r="S18" s="14">
        <v>0</v>
      </c>
      <c r="T18" s="14">
        <v>0</v>
      </c>
      <c r="U18" s="14">
        <v>195793564.9118</v>
      </c>
    </row>
    <row r="19" ht="30" spans="1:21">
      <c r="A19" s="12">
        <v>18</v>
      </c>
      <c r="B19" s="13" t="s">
        <v>103</v>
      </c>
      <c r="C19" s="14">
        <v>3798719772.8276</v>
      </c>
      <c r="D19" s="14">
        <v>0</v>
      </c>
      <c r="E19" s="14">
        <v>-700454412.9239</v>
      </c>
      <c r="F19" s="14">
        <v>3960629206.07</v>
      </c>
      <c r="G19" s="14">
        <v>0</v>
      </c>
      <c r="H19" s="12">
        <v>0</v>
      </c>
      <c r="I19" s="14">
        <v>0</v>
      </c>
      <c r="J19" s="14">
        <v>2266948028.8</v>
      </c>
      <c r="K19" s="14">
        <v>0</v>
      </c>
      <c r="L19" s="14">
        <v>5445846654.2013</v>
      </c>
      <c r="M19" s="14">
        <v>5445846654.2013</v>
      </c>
      <c r="N19" s="14">
        <v>0</v>
      </c>
      <c r="O19" s="14">
        <v>0</v>
      </c>
      <c r="P19" s="14">
        <v>497269693.1657</v>
      </c>
      <c r="Q19" s="15">
        <v>102360712.441462</v>
      </c>
      <c r="R19" s="14">
        <v>0</v>
      </c>
      <c r="S19" s="14">
        <v>0</v>
      </c>
      <c r="T19" s="14">
        <v>0</v>
      </c>
      <c r="U19" s="14">
        <v>263080100.4082</v>
      </c>
    </row>
    <row r="20" ht="15" spans="1:21">
      <c r="A20" s="12">
        <v>19</v>
      </c>
      <c r="B20" s="13" t="s">
        <v>104</v>
      </c>
      <c r="C20" s="14">
        <v>4598773196.0166</v>
      </c>
      <c r="D20" s="14">
        <v>0</v>
      </c>
      <c r="E20" s="14">
        <v>3159456397.6206</v>
      </c>
      <c r="F20" s="14">
        <v>553970930.96</v>
      </c>
      <c r="G20" s="14">
        <v>292615190</v>
      </c>
      <c r="H20" s="12">
        <v>0</v>
      </c>
      <c r="I20" s="14">
        <v>0</v>
      </c>
      <c r="J20" s="14">
        <v>2744392967.91</v>
      </c>
      <c r="K20" s="14">
        <v>0</v>
      </c>
      <c r="L20" s="14">
        <v>7387279947.7575</v>
      </c>
      <c r="M20" s="14">
        <v>7387279947.7575</v>
      </c>
      <c r="N20" s="14">
        <v>0</v>
      </c>
      <c r="O20" s="14">
        <v>0</v>
      </c>
      <c r="P20" s="14">
        <v>542762347.9361</v>
      </c>
      <c r="Q20" s="15">
        <v>123919038.216016</v>
      </c>
      <c r="R20" s="14">
        <v>0</v>
      </c>
      <c r="S20" s="14">
        <v>0</v>
      </c>
      <c r="T20" s="14">
        <v>0</v>
      </c>
      <c r="U20" s="14">
        <v>340533098.8216</v>
      </c>
    </row>
    <row r="21" ht="30" spans="1:21">
      <c r="A21" s="12">
        <v>20</v>
      </c>
      <c r="B21" s="13" t="s">
        <v>105</v>
      </c>
      <c r="C21" s="14">
        <v>3563918346.0436</v>
      </c>
      <c r="D21" s="14">
        <v>0</v>
      </c>
      <c r="E21" s="14">
        <v>2092767371.9062</v>
      </c>
      <c r="F21" s="14">
        <v>488651320.57</v>
      </c>
      <c r="G21" s="14">
        <v>850000000</v>
      </c>
      <c r="H21" s="12">
        <v>0</v>
      </c>
      <c r="I21" s="14">
        <v>0</v>
      </c>
      <c r="J21" s="14">
        <v>2126826444.84</v>
      </c>
      <c r="K21" s="14">
        <v>0</v>
      </c>
      <c r="L21" s="14">
        <v>5334250474.112</v>
      </c>
      <c r="M21" s="14">
        <v>5334250474.112</v>
      </c>
      <c r="N21" s="14">
        <v>0</v>
      </c>
      <c r="O21" s="14">
        <v>0</v>
      </c>
      <c r="P21" s="14">
        <v>93775620.3014</v>
      </c>
      <c r="Q21" s="15">
        <v>96033727.8874024</v>
      </c>
      <c r="R21" s="14">
        <v>0</v>
      </c>
      <c r="S21" s="14">
        <v>0</v>
      </c>
      <c r="T21" s="14">
        <v>0</v>
      </c>
      <c r="U21" s="14">
        <v>231376198.0631</v>
      </c>
    </row>
    <row r="22" ht="15" spans="1:21">
      <c r="A22" s="12">
        <v>21</v>
      </c>
      <c r="B22" s="13" t="s">
        <v>106</v>
      </c>
      <c r="C22" s="14">
        <v>3061423639.8194</v>
      </c>
      <c r="D22" s="14">
        <v>0</v>
      </c>
      <c r="E22" s="14">
        <v>2655033449.257</v>
      </c>
      <c r="F22" s="14">
        <v>256726333.68</v>
      </c>
      <c r="G22" s="14">
        <v>0</v>
      </c>
      <c r="H22" s="12">
        <v>0</v>
      </c>
      <c r="I22" s="14">
        <v>0</v>
      </c>
      <c r="J22" s="14">
        <v>1826954526.96</v>
      </c>
      <c r="K22" s="14">
        <v>0</v>
      </c>
      <c r="L22" s="14">
        <v>4197983315.8698</v>
      </c>
      <c r="M22" s="14">
        <v>4197983315.8698</v>
      </c>
      <c r="N22" s="14">
        <v>0</v>
      </c>
      <c r="O22" s="14">
        <v>0</v>
      </c>
      <c r="P22" s="14">
        <v>116399719.1107</v>
      </c>
      <c r="Q22" s="15">
        <v>82493451.372379</v>
      </c>
      <c r="R22" s="14">
        <v>0</v>
      </c>
      <c r="S22" s="14">
        <v>0</v>
      </c>
      <c r="T22" s="14">
        <v>0</v>
      </c>
      <c r="U22" s="14">
        <v>178080376.5335</v>
      </c>
    </row>
    <row r="23" ht="15" spans="1:21">
      <c r="A23" s="12">
        <v>22</v>
      </c>
      <c r="B23" s="13" t="s">
        <v>107</v>
      </c>
      <c r="C23" s="14">
        <v>3204386336.467</v>
      </c>
      <c r="D23" s="14">
        <v>0</v>
      </c>
      <c r="E23" s="14">
        <v>1072602477.8916</v>
      </c>
      <c r="F23" s="14">
        <v>316156507.55</v>
      </c>
      <c r="G23" s="14">
        <v>47000000</v>
      </c>
      <c r="H23" s="12">
        <v>0</v>
      </c>
      <c r="I23" s="14">
        <v>0</v>
      </c>
      <c r="J23" s="14">
        <v>1912269849.68</v>
      </c>
      <c r="K23" s="14">
        <v>0</v>
      </c>
      <c r="L23" s="14">
        <v>4282720815.6987</v>
      </c>
      <c r="M23" s="14">
        <v>4282720815.6987</v>
      </c>
      <c r="N23" s="14">
        <v>0</v>
      </c>
      <c r="O23" s="14">
        <v>0</v>
      </c>
      <c r="P23" s="14">
        <v>1733809840.9024</v>
      </c>
      <c r="Q23" s="15">
        <v>86345739.6053982</v>
      </c>
      <c r="R23" s="14">
        <v>0</v>
      </c>
      <c r="S23" s="14">
        <v>0</v>
      </c>
      <c r="T23" s="14">
        <v>0</v>
      </c>
      <c r="U23" s="14">
        <v>184775397.6272</v>
      </c>
    </row>
    <row r="24" ht="15" spans="1:21">
      <c r="A24" s="12">
        <v>23</v>
      </c>
      <c r="B24" s="13" t="s">
        <v>108</v>
      </c>
      <c r="C24" s="14">
        <v>2580800662.8</v>
      </c>
      <c r="D24" s="14">
        <v>0</v>
      </c>
      <c r="E24" s="14">
        <v>1667035542.2601</v>
      </c>
      <c r="F24" s="14">
        <v>249954191.89</v>
      </c>
      <c r="G24" s="14">
        <v>559212440.21</v>
      </c>
      <c r="H24" s="12">
        <v>0</v>
      </c>
      <c r="I24" s="14">
        <v>0</v>
      </c>
      <c r="J24" s="14">
        <v>1540134920.48</v>
      </c>
      <c r="K24" s="14">
        <v>0</v>
      </c>
      <c r="L24" s="14">
        <v>3943595583.8758</v>
      </c>
      <c r="M24" s="14">
        <v>3943595583.8758</v>
      </c>
      <c r="N24" s="14">
        <v>0</v>
      </c>
      <c r="O24" s="14">
        <v>0</v>
      </c>
      <c r="P24" s="14">
        <v>76556597.1798</v>
      </c>
      <c r="Q24" s="15">
        <v>69542532.8299401</v>
      </c>
      <c r="R24" s="14">
        <v>0</v>
      </c>
      <c r="S24" s="14">
        <v>0</v>
      </c>
      <c r="T24" s="14">
        <v>0</v>
      </c>
      <c r="U24" s="14">
        <v>178125204.2607</v>
      </c>
    </row>
    <row r="25" ht="15" spans="1:21">
      <c r="A25" s="12">
        <v>24</v>
      </c>
      <c r="B25" s="13" t="s">
        <v>109</v>
      </c>
      <c r="C25" s="14">
        <v>3883962299.8807</v>
      </c>
      <c r="D25" s="14">
        <v>0</v>
      </c>
      <c r="E25" s="14">
        <v>-708468232.7826</v>
      </c>
      <c r="F25" s="14">
        <v>4487772865.9</v>
      </c>
      <c r="G25" s="14">
        <v>0</v>
      </c>
      <c r="H25" s="12">
        <v>0</v>
      </c>
      <c r="I25" s="14">
        <v>0</v>
      </c>
      <c r="J25" s="14">
        <v>2317817898.19</v>
      </c>
      <c r="K25" s="14">
        <v>0</v>
      </c>
      <c r="L25" s="14">
        <v>28945163240.2459</v>
      </c>
      <c r="M25" s="14">
        <v>21277309793.7459</v>
      </c>
      <c r="N25" s="14">
        <v>0</v>
      </c>
      <c r="O25" s="14">
        <v>0</v>
      </c>
      <c r="P25" s="14">
        <v>62456170.9093</v>
      </c>
      <c r="Q25" s="15">
        <v>104657666.763252</v>
      </c>
      <c r="R25" s="14">
        <v>0</v>
      </c>
      <c r="S25" s="14">
        <v>0</v>
      </c>
      <c r="T25" s="14">
        <v>0</v>
      </c>
      <c r="U25" s="14">
        <v>738180277.3033</v>
      </c>
    </row>
    <row r="26" ht="30" spans="1:21">
      <c r="A26" s="12">
        <v>25</v>
      </c>
      <c r="B26" s="13" t="s">
        <v>110</v>
      </c>
      <c r="C26" s="14">
        <v>2673715032.1685</v>
      </c>
      <c r="D26" s="14">
        <v>0</v>
      </c>
      <c r="E26" s="14">
        <v>2358078880.5768</v>
      </c>
      <c r="F26" s="14">
        <v>243589938.15</v>
      </c>
      <c r="G26" s="14">
        <v>0</v>
      </c>
      <c r="H26" s="12">
        <v>0</v>
      </c>
      <c r="I26" s="14">
        <v>0</v>
      </c>
      <c r="J26" s="14">
        <v>1595583086.99</v>
      </c>
      <c r="K26" s="14">
        <v>0</v>
      </c>
      <c r="L26" s="14">
        <v>3586825921.2894</v>
      </c>
      <c r="M26" s="14">
        <v>3586825921.2894</v>
      </c>
      <c r="N26" s="14">
        <v>0</v>
      </c>
      <c r="O26" s="14">
        <v>0</v>
      </c>
      <c r="P26" s="14">
        <v>42994753.841</v>
      </c>
      <c r="Q26" s="15">
        <v>72046213.4416662</v>
      </c>
      <c r="R26" s="14">
        <v>0</v>
      </c>
      <c r="S26" s="14">
        <v>0</v>
      </c>
      <c r="T26" s="14">
        <v>0</v>
      </c>
      <c r="U26" s="14">
        <v>160961981.0337</v>
      </c>
    </row>
    <row r="27" ht="15" spans="1:21">
      <c r="A27" s="12">
        <v>26</v>
      </c>
      <c r="B27" s="13" t="s">
        <v>111</v>
      </c>
      <c r="C27" s="14">
        <v>3434267914.2873</v>
      </c>
      <c r="D27" s="14">
        <v>0</v>
      </c>
      <c r="E27" s="14">
        <v>1873811427.6783</v>
      </c>
      <c r="F27" s="14">
        <v>419609452.56</v>
      </c>
      <c r="G27" s="14">
        <v>514281002.97</v>
      </c>
      <c r="H27" s="12">
        <v>0</v>
      </c>
      <c r="I27" s="14">
        <v>0</v>
      </c>
      <c r="J27" s="14">
        <v>2049455433.47</v>
      </c>
      <c r="K27" s="14">
        <v>0</v>
      </c>
      <c r="L27" s="14">
        <v>4501143766.7402</v>
      </c>
      <c r="M27" s="14">
        <v>4501143766.7402</v>
      </c>
      <c r="N27" s="14">
        <v>0</v>
      </c>
      <c r="O27" s="14">
        <v>0</v>
      </c>
      <c r="P27" s="14">
        <v>589250724.7097</v>
      </c>
      <c r="Q27" s="15">
        <v>92540153.3789991</v>
      </c>
      <c r="R27" s="14">
        <v>0</v>
      </c>
      <c r="S27" s="14">
        <v>0</v>
      </c>
      <c r="T27" s="14">
        <v>0</v>
      </c>
      <c r="U27" s="14">
        <v>202289424.5124</v>
      </c>
    </row>
    <row r="28" ht="15" spans="1:21">
      <c r="A28" s="12">
        <v>27</v>
      </c>
      <c r="B28" s="13" t="s">
        <v>112</v>
      </c>
      <c r="C28" s="14">
        <v>2693572718.4301</v>
      </c>
      <c r="D28" s="14">
        <v>0</v>
      </c>
      <c r="E28" s="14">
        <v>710185686.0541</v>
      </c>
      <c r="F28" s="14">
        <v>687023771.75</v>
      </c>
      <c r="G28" s="14">
        <v>500000000</v>
      </c>
      <c r="H28" s="12">
        <v>0</v>
      </c>
      <c r="I28" s="14">
        <v>0</v>
      </c>
      <c r="J28" s="14">
        <v>1607433485.4</v>
      </c>
      <c r="K28" s="14">
        <v>0</v>
      </c>
      <c r="L28" s="14">
        <v>4542639244.1726</v>
      </c>
      <c r="M28" s="14">
        <v>4542639244.1726</v>
      </c>
      <c r="N28" s="14">
        <v>0</v>
      </c>
      <c r="O28" s="14">
        <v>0</v>
      </c>
      <c r="P28" s="14">
        <v>767096035.7839</v>
      </c>
      <c r="Q28" s="15">
        <v>72581300.7960207</v>
      </c>
      <c r="R28" s="14">
        <v>0</v>
      </c>
      <c r="S28" s="14">
        <v>0</v>
      </c>
      <c r="T28" s="14">
        <v>0</v>
      </c>
      <c r="U28" s="14">
        <v>240314857.6557</v>
      </c>
    </row>
    <row r="29" ht="15" spans="1:21">
      <c r="A29" s="12">
        <v>28</v>
      </c>
      <c r="B29" s="13" t="s">
        <v>113</v>
      </c>
      <c r="C29" s="14">
        <v>2698908987.6477</v>
      </c>
      <c r="D29" s="14">
        <v>1563742832.6125</v>
      </c>
      <c r="E29" s="14">
        <v>3078623551.6387</v>
      </c>
      <c r="F29" s="14">
        <v>401247329.04</v>
      </c>
      <c r="G29" s="14">
        <v>644248762.92</v>
      </c>
      <c r="H29" s="12">
        <v>0</v>
      </c>
      <c r="I29" s="14">
        <v>0</v>
      </c>
      <c r="J29" s="14">
        <v>2652043266.14</v>
      </c>
      <c r="K29" s="14">
        <v>0</v>
      </c>
      <c r="L29" s="14">
        <v>4420955229.3401</v>
      </c>
      <c r="M29" s="14">
        <v>4420955229.3401</v>
      </c>
      <c r="N29" s="14">
        <v>0</v>
      </c>
      <c r="O29" s="14">
        <v>0</v>
      </c>
      <c r="P29" s="14">
        <v>109206970.1691</v>
      </c>
      <c r="Q29" s="15">
        <v>72725092.4815249</v>
      </c>
      <c r="R29" s="14">
        <v>0</v>
      </c>
      <c r="S29" s="14">
        <v>0</v>
      </c>
      <c r="T29" s="14">
        <v>0</v>
      </c>
      <c r="U29" s="14">
        <v>201173362.7976</v>
      </c>
    </row>
    <row r="30" ht="15" spans="1:21">
      <c r="A30" s="12">
        <v>29</v>
      </c>
      <c r="B30" s="13" t="s">
        <v>114</v>
      </c>
      <c r="C30" s="14">
        <v>2644194176.5359</v>
      </c>
      <c r="D30" s="14">
        <v>0</v>
      </c>
      <c r="E30" s="14">
        <v>1774236021.532</v>
      </c>
      <c r="F30" s="14">
        <v>698707413.72</v>
      </c>
      <c r="G30" s="14">
        <v>0</v>
      </c>
      <c r="H30" s="12">
        <v>0</v>
      </c>
      <c r="I30" s="14">
        <v>0</v>
      </c>
      <c r="J30" s="14">
        <v>1577966034.54</v>
      </c>
      <c r="K30" s="14">
        <v>0</v>
      </c>
      <c r="L30" s="14">
        <v>4266545305.7964</v>
      </c>
      <c r="M30" s="14">
        <v>4266545305.7964</v>
      </c>
      <c r="N30" s="14">
        <v>0</v>
      </c>
      <c r="O30" s="14">
        <v>0</v>
      </c>
      <c r="P30" s="14">
        <v>142520042.8469</v>
      </c>
      <c r="Q30" s="15">
        <v>71250741.2839015</v>
      </c>
      <c r="R30" s="14">
        <v>0</v>
      </c>
      <c r="S30" s="14">
        <v>0</v>
      </c>
      <c r="T30" s="14">
        <v>0</v>
      </c>
      <c r="U30" s="14">
        <v>201715452.0835</v>
      </c>
    </row>
    <row r="31" ht="15" spans="1:21">
      <c r="A31" s="12">
        <v>30</v>
      </c>
      <c r="B31" s="13" t="s">
        <v>115</v>
      </c>
      <c r="C31" s="14">
        <v>3251839305.6397</v>
      </c>
      <c r="D31" s="14">
        <v>0</v>
      </c>
      <c r="E31" s="14">
        <v>631491088.2623</v>
      </c>
      <c r="F31" s="14">
        <v>1288052118.86</v>
      </c>
      <c r="G31" s="14">
        <v>0</v>
      </c>
      <c r="H31" s="12">
        <v>0</v>
      </c>
      <c r="I31" s="14">
        <v>0</v>
      </c>
      <c r="J31" s="14">
        <v>1940588183.58</v>
      </c>
      <c r="K31" s="14">
        <v>0</v>
      </c>
      <c r="L31" s="14">
        <v>7685906888.9627</v>
      </c>
      <c r="M31" s="14">
        <v>7685906888.9627</v>
      </c>
      <c r="N31" s="14">
        <v>0</v>
      </c>
      <c r="O31" s="14">
        <v>0</v>
      </c>
      <c r="P31" s="14">
        <v>1296962984.4499</v>
      </c>
      <c r="Q31" s="15">
        <v>87624412.4274171</v>
      </c>
      <c r="R31" s="14">
        <v>0</v>
      </c>
      <c r="S31" s="14">
        <v>0</v>
      </c>
      <c r="T31" s="14">
        <v>0</v>
      </c>
      <c r="U31" s="14">
        <v>297441036.287</v>
      </c>
    </row>
    <row r="32" ht="30" spans="1:21">
      <c r="A32" s="12">
        <v>31</v>
      </c>
      <c r="B32" s="13" t="s">
        <v>116</v>
      </c>
      <c r="C32" s="14">
        <v>3027569554.2972</v>
      </c>
      <c r="D32" s="14">
        <v>0</v>
      </c>
      <c r="E32" s="14">
        <v>1454345179.2572</v>
      </c>
      <c r="F32" s="14">
        <v>154839137.92</v>
      </c>
      <c r="G32" s="14">
        <v>1031399422.965</v>
      </c>
      <c r="H32" s="12">
        <v>0</v>
      </c>
      <c r="I32" s="14">
        <v>0</v>
      </c>
      <c r="J32" s="14">
        <v>1806751548.84</v>
      </c>
      <c r="K32" s="14">
        <v>0</v>
      </c>
      <c r="L32" s="14">
        <v>4417482519.8929</v>
      </c>
      <c r="M32" s="14">
        <v>4417482519.8929</v>
      </c>
      <c r="N32" s="14">
        <v>0</v>
      </c>
      <c r="O32" s="14">
        <v>0</v>
      </c>
      <c r="P32" s="14">
        <v>354089520.5947</v>
      </c>
      <c r="Q32" s="15">
        <v>81581215.5349545</v>
      </c>
      <c r="R32" s="14">
        <v>0</v>
      </c>
      <c r="S32" s="14">
        <v>0</v>
      </c>
      <c r="T32" s="14">
        <v>0</v>
      </c>
      <c r="U32" s="14">
        <v>189554971.8344</v>
      </c>
    </row>
    <row r="33" ht="15" spans="1:21">
      <c r="A33" s="12">
        <v>32</v>
      </c>
      <c r="B33" s="13" t="s">
        <v>117</v>
      </c>
      <c r="C33" s="14">
        <v>3126762955.8678</v>
      </c>
      <c r="D33" s="14">
        <v>8501897821.561</v>
      </c>
      <c r="E33" s="14">
        <v>9693905085.0336</v>
      </c>
      <c r="F33" s="14">
        <v>845903714.17</v>
      </c>
      <c r="G33" s="14">
        <v>0</v>
      </c>
      <c r="H33" s="12">
        <v>0</v>
      </c>
      <c r="I33" s="14">
        <v>0</v>
      </c>
      <c r="J33" s="14">
        <v>7159107373.65</v>
      </c>
      <c r="K33" s="14">
        <v>0</v>
      </c>
      <c r="L33" s="14">
        <v>11315432274.3329</v>
      </c>
      <c r="M33" s="14">
        <v>11315432274.3329</v>
      </c>
      <c r="N33" s="14">
        <v>0</v>
      </c>
      <c r="O33" s="14">
        <v>0</v>
      </c>
      <c r="P33" s="14">
        <v>1054877891.0096</v>
      </c>
      <c r="Q33" s="15">
        <v>84254091.6251802</v>
      </c>
      <c r="R33" s="14">
        <v>0</v>
      </c>
      <c r="S33" s="14">
        <v>0</v>
      </c>
      <c r="T33" s="14">
        <v>0</v>
      </c>
      <c r="U33" s="14">
        <v>276586279.6334</v>
      </c>
    </row>
    <row r="34" ht="30" spans="1:21">
      <c r="A34" s="12">
        <v>33</v>
      </c>
      <c r="B34" s="13" t="s">
        <v>118</v>
      </c>
      <c r="C34" s="14">
        <v>3195267884.8559</v>
      </c>
      <c r="D34" s="14">
        <v>0</v>
      </c>
      <c r="E34" s="14">
        <v>1969624411.8704</v>
      </c>
      <c r="F34" s="14">
        <v>201031293.91</v>
      </c>
      <c r="G34" s="14">
        <v>206017834</v>
      </c>
      <c r="H34" s="12">
        <v>0</v>
      </c>
      <c r="I34" s="14">
        <v>0</v>
      </c>
      <c r="J34" s="14">
        <v>1906828264.85</v>
      </c>
      <c r="K34" s="14">
        <v>0</v>
      </c>
      <c r="L34" s="14">
        <v>4350111360.0191</v>
      </c>
      <c r="M34" s="14">
        <v>4350111360.0191</v>
      </c>
      <c r="N34" s="14">
        <v>0</v>
      </c>
      <c r="O34" s="14">
        <v>0</v>
      </c>
      <c r="P34" s="14">
        <v>783875912.201</v>
      </c>
      <c r="Q34" s="15">
        <v>86100032.8254584</v>
      </c>
      <c r="R34" s="14">
        <v>0</v>
      </c>
      <c r="S34" s="14">
        <v>0</v>
      </c>
      <c r="T34" s="14">
        <v>0</v>
      </c>
      <c r="U34" s="14">
        <v>192452631.0987</v>
      </c>
    </row>
    <row r="35" ht="30" spans="1:21">
      <c r="A35" s="12">
        <v>34</v>
      </c>
      <c r="B35" s="13" t="s">
        <v>119</v>
      </c>
      <c r="C35" s="14">
        <v>2792797632.581</v>
      </c>
      <c r="D35" s="14">
        <v>0</v>
      </c>
      <c r="E35" s="14">
        <v>2375315376.4734</v>
      </c>
      <c r="F35" s="14">
        <v>266763830.17</v>
      </c>
      <c r="G35" s="14">
        <v>0</v>
      </c>
      <c r="H35" s="12">
        <v>0</v>
      </c>
      <c r="I35" s="14">
        <v>0</v>
      </c>
      <c r="J35" s="14">
        <v>1666647572.51</v>
      </c>
      <c r="K35" s="14">
        <v>0</v>
      </c>
      <c r="L35" s="14">
        <v>3888885179.4756</v>
      </c>
      <c r="M35" s="14">
        <v>3888885179.4756</v>
      </c>
      <c r="N35" s="14">
        <v>0</v>
      </c>
      <c r="O35" s="14">
        <v>0</v>
      </c>
      <c r="P35" s="14">
        <v>120373065.0375</v>
      </c>
      <c r="Q35" s="15">
        <v>75255026.0276317</v>
      </c>
      <c r="R35" s="14">
        <v>0</v>
      </c>
      <c r="S35" s="14">
        <v>0</v>
      </c>
      <c r="T35" s="14">
        <v>0</v>
      </c>
      <c r="U35" s="14">
        <v>161148088.1766</v>
      </c>
    </row>
    <row r="36" ht="15" spans="1:21">
      <c r="A36" s="12">
        <v>35</v>
      </c>
      <c r="B36" s="13" t="s">
        <v>120</v>
      </c>
      <c r="C36" s="14">
        <v>2879015849.1856</v>
      </c>
      <c r="D36" s="14">
        <v>0</v>
      </c>
      <c r="E36" s="14">
        <v>2200429041.7604</v>
      </c>
      <c r="F36" s="14">
        <v>159143661.63</v>
      </c>
      <c r="G36" s="14">
        <v>0</v>
      </c>
      <c r="H36" s="12">
        <v>0</v>
      </c>
      <c r="I36" s="14">
        <v>0</v>
      </c>
      <c r="J36" s="14">
        <v>1718099700.56</v>
      </c>
      <c r="K36" s="14">
        <v>0</v>
      </c>
      <c r="L36" s="14">
        <v>3829756398.0234</v>
      </c>
      <c r="M36" s="14">
        <v>3829756398.0234</v>
      </c>
      <c r="N36" s="14">
        <v>0</v>
      </c>
      <c r="O36" s="14">
        <v>0</v>
      </c>
      <c r="P36" s="14">
        <v>488160974.1257</v>
      </c>
      <c r="Q36" s="15">
        <v>77578271.3852407</v>
      </c>
      <c r="R36" s="14">
        <v>0</v>
      </c>
      <c r="S36" s="14">
        <v>0</v>
      </c>
      <c r="T36" s="14">
        <v>0</v>
      </c>
      <c r="U36" s="14">
        <v>160540546.6217</v>
      </c>
    </row>
    <row r="37" ht="30" spans="1:21">
      <c r="A37" s="12">
        <v>36</v>
      </c>
      <c r="B37" s="13" t="s">
        <v>121</v>
      </c>
      <c r="C37" s="14">
        <v>2885147312.2871</v>
      </c>
      <c r="D37" s="14">
        <v>0</v>
      </c>
      <c r="E37" s="14">
        <v>1925010706.5363</v>
      </c>
      <c r="F37" s="14">
        <v>185983821.08</v>
      </c>
      <c r="G37" s="14">
        <v>422213140</v>
      </c>
      <c r="H37" s="12">
        <v>0</v>
      </c>
      <c r="I37" s="14">
        <v>0</v>
      </c>
      <c r="J37" s="14">
        <v>1721758751.24</v>
      </c>
      <c r="K37" s="14">
        <v>0</v>
      </c>
      <c r="L37" s="14">
        <v>4156909941.4786</v>
      </c>
      <c r="M37" s="14">
        <v>4156909941.4786</v>
      </c>
      <c r="N37" s="14">
        <v>0</v>
      </c>
      <c r="O37" s="14">
        <v>0</v>
      </c>
      <c r="P37" s="14">
        <v>320590851.1097</v>
      </c>
      <c r="Q37" s="15">
        <v>77743490.45085</v>
      </c>
      <c r="R37" s="14">
        <v>0</v>
      </c>
      <c r="S37" s="14">
        <v>0</v>
      </c>
      <c r="T37" s="14">
        <v>0</v>
      </c>
      <c r="U37" s="14">
        <v>176099854.6977</v>
      </c>
    </row>
    <row r="38" ht="30" spans="1:21">
      <c r="A38" s="12">
        <v>42</v>
      </c>
      <c r="B38" s="13" t="s">
        <v>1031</v>
      </c>
      <c r="C38" s="14">
        <v>0</v>
      </c>
      <c r="D38" s="14">
        <v>29945319.3532</v>
      </c>
      <c r="E38" s="14">
        <v>29945319.3532</v>
      </c>
      <c r="F38" s="14">
        <v>0</v>
      </c>
      <c r="G38" s="14">
        <v>0</v>
      </c>
      <c r="H38" s="12">
        <v>0</v>
      </c>
      <c r="I38" s="14">
        <v>0</v>
      </c>
      <c r="J38" s="14">
        <v>4585157.13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5">
        <v>0</v>
      </c>
      <c r="R38" s="14">
        <v>0</v>
      </c>
      <c r="S38" s="14">
        <v>0</v>
      </c>
      <c r="T38" s="14">
        <v>0</v>
      </c>
      <c r="U38" s="14">
        <v>0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opLeftCell="A25" workbookViewId="0">
      <selection activeCell="D2" sqref="D2:D38"/>
    </sheetView>
  </sheetViews>
  <sheetFormatPr defaultColWidth="9" defaultRowHeight="12.75"/>
  <cols>
    <col min="3" max="3" width="16.3333333333333" customWidth="1"/>
    <col min="4" max="4" width="17" customWidth="1"/>
    <col min="9" max="9" width="25" customWidth="1"/>
    <col min="11" max="11" width="22" customWidth="1"/>
    <col min="12" max="12" width="13.4380952380952" customWidth="1"/>
    <col min="16" max="16" width="20.3333333333333" customWidth="1"/>
  </cols>
  <sheetData>
    <row r="1" ht="15" spans="1:16">
      <c r="A1" s="7" t="s">
        <v>1032</v>
      </c>
      <c r="B1" s="7" t="s">
        <v>970</v>
      </c>
      <c r="C1" s="7" t="s">
        <v>1033</v>
      </c>
      <c r="D1" s="7" t="s">
        <v>1034</v>
      </c>
      <c r="E1" s="7" t="s">
        <v>1035</v>
      </c>
      <c r="F1" s="7" t="s">
        <v>1036</v>
      </c>
      <c r="G1" s="7" t="s">
        <v>1037</v>
      </c>
      <c r="H1" s="7" t="s">
        <v>977</v>
      </c>
      <c r="I1" s="7" t="s">
        <v>1038</v>
      </c>
      <c r="J1" s="7" t="s">
        <v>1039</v>
      </c>
      <c r="K1" s="7" t="s">
        <v>1040</v>
      </c>
      <c r="L1" s="7" t="s">
        <v>1041</v>
      </c>
      <c r="M1" s="7" t="s">
        <v>1042</v>
      </c>
      <c r="N1" s="7" t="s">
        <v>1043</v>
      </c>
      <c r="O1" s="7" t="s">
        <v>1044</v>
      </c>
      <c r="P1" s="7" t="s">
        <v>1045</v>
      </c>
    </row>
    <row r="2" ht="15" spans="1:16">
      <c r="A2" s="8">
        <v>1</v>
      </c>
      <c r="B2" s="9" t="s">
        <v>86</v>
      </c>
      <c r="C2" s="10">
        <v>1019319608.5874</v>
      </c>
      <c r="D2" s="10">
        <v>2350552623.779</v>
      </c>
      <c r="E2" s="10">
        <v>0</v>
      </c>
      <c r="F2" s="8">
        <v>0</v>
      </c>
      <c r="G2" s="10">
        <v>0</v>
      </c>
      <c r="H2" s="10">
        <v>0</v>
      </c>
      <c r="I2" s="10">
        <v>1759313750.4089</v>
      </c>
      <c r="J2" s="10">
        <v>0</v>
      </c>
      <c r="K2" s="10">
        <v>-0.0001</v>
      </c>
      <c r="L2" s="8">
        <v>51242148.0701621</v>
      </c>
      <c r="M2" s="10">
        <v>0</v>
      </c>
      <c r="N2" s="10">
        <v>0</v>
      </c>
      <c r="O2" s="10">
        <v>0</v>
      </c>
      <c r="P2" s="10">
        <v>121101465.5833</v>
      </c>
    </row>
    <row r="3" ht="30" spans="1:16">
      <c r="A3" s="8">
        <v>2</v>
      </c>
      <c r="B3" s="9" t="s">
        <v>87</v>
      </c>
      <c r="C3" s="10">
        <v>1285725390.0332</v>
      </c>
      <c r="D3" s="10">
        <v>3078617304.4252</v>
      </c>
      <c r="E3" s="10">
        <v>0</v>
      </c>
      <c r="F3" s="8">
        <v>0</v>
      </c>
      <c r="G3" s="10">
        <v>0</v>
      </c>
      <c r="H3" s="10">
        <v>0</v>
      </c>
      <c r="I3" s="10">
        <v>2219121793.4768</v>
      </c>
      <c r="J3" s="10">
        <v>0</v>
      </c>
      <c r="K3" s="10">
        <v>0.0002</v>
      </c>
      <c r="L3" s="8">
        <v>64634615.3439845</v>
      </c>
      <c r="M3" s="10">
        <v>0</v>
      </c>
      <c r="N3" s="10">
        <v>0</v>
      </c>
      <c r="O3" s="10">
        <v>0</v>
      </c>
      <c r="P3" s="10">
        <v>124359020.9657</v>
      </c>
    </row>
    <row r="4" ht="30" spans="1:16">
      <c r="A4" s="8">
        <v>3</v>
      </c>
      <c r="B4" s="9" t="s">
        <v>88</v>
      </c>
      <c r="C4" s="10">
        <v>1712510666.7614</v>
      </c>
      <c r="D4" s="10">
        <v>4037468676.9873</v>
      </c>
      <c r="E4" s="10">
        <v>0</v>
      </c>
      <c r="F4" s="8">
        <v>0</v>
      </c>
      <c r="G4" s="10">
        <v>0</v>
      </c>
      <c r="H4" s="10">
        <v>0</v>
      </c>
      <c r="I4" s="10">
        <v>2955739827.2062</v>
      </c>
      <c r="J4" s="10">
        <v>0</v>
      </c>
      <c r="K4" s="10">
        <v>-0.0004</v>
      </c>
      <c r="L4" s="8">
        <v>86089509.5302777</v>
      </c>
      <c r="M4" s="10">
        <v>0</v>
      </c>
      <c r="N4" s="10">
        <v>0</v>
      </c>
      <c r="O4" s="10">
        <v>0</v>
      </c>
      <c r="P4" s="10">
        <v>171949177.9479</v>
      </c>
    </row>
    <row r="5" ht="30" spans="1:16">
      <c r="A5" s="8">
        <v>4</v>
      </c>
      <c r="B5" s="9" t="s">
        <v>89</v>
      </c>
      <c r="C5" s="10">
        <v>1292673586.353</v>
      </c>
      <c r="D5" s="10">
        <v>3282431467.6581</v>
      </c>
      <c r="E5" s="10">
        <v>0</v>
      </c>
      <c r="F5" s="8">
        <v>0</v>
      </c>
      <c r="G5" s="10">
        <v>0</v>
      </c>
      <c r="H5" s="10">
        <v>0</v>
      </c>
      <c r="I5" s="10">
        <v>2231114162.9191</v>
      </c>
      <c r="J5" s="10">
        <v>0</v>
      </c>
      <c r="K5" s="10">
        <v>0.0003</v>
      </c>
      <c r="L5" s="8">
        <v>64983907.6578379</v>
      </c>
      <c r="M5" s="10">
        <v>0</v>
      </c>
      <c r="N5" s="10">
        <v>0</v>
      </c>
      <c r="O5" s="10">
        <v>0</v>
      </c>
      <c r="P5" s="10">
        <v>174115117.9702</v>
      </c>
    </row>
    <row r="6" ht="15" spans="1:16">
      <c r="A6" s="8">
        <v>5</v>
      </c>
      <c r="B6" s="9" t="s">
        <v>90</v>
      </c>
      <c r="C6" s="10">
        <v>1467440324.4947</v>
      </c>
      <c r="D6" s="10">
        <v>3495506195.4809</v>
      </c>
      <c r="E6" s="10">
        <v>0</v>
      </c>
      <c r="F6" s="8">
        <v>0</v>
      </c>
      <c r="G6" s="10">
        <v>0</v>
      </c>
      <c r="H6" s="10">
        <v>0</v>
      </c>
      <c r="I6" s="10">
        <v>2532756084.5854</v>
      </c>
      <c r="J6" s="10">
        <v>0</v>
      </c>
      <c r="K6" s="10">
        <v>0.0001</v>
      </c>
      <c r="L6" s="8">
        <v>73769594.6966621</v>
      </c>
      <c r="M6" s="10">
        <v>0</v>
      </c>
      <c r="N6" s="10">
        <v>0</v>
      </c>
      <c r="O6" s="10">
        <v>0</v>
      </c>
      <c r="P6" s="10">
        <v>136382384.5872</v>
      </c>
    </row>
    <row r="7" ht="30" spans="1:16">
      <c r="A7" s="8">
        <v>6</v>
      </c>
      <c r="B7" s="9" t="s">
        <v>91</v>
      </c>
      <c r="C7" s="10">
        <v>597301925.276</v>
      </c>
      <c r="D7" s="10">
        <v>1416149791.0274</v>
      </c>
      <c r="E7" s="10">
        <v>0</v>
      </c>
      <c r="F7" s="8">
        <v>0</v>
      </c>
      <c r="G7" s="10">
        <v>0</v>
      </c>
      <c r="H7" s="10">
        <v>0</v>
      </c>
      <c r="I7" s="10">
        <v>1030924433.7407</v>
      </c>
      <c r="J7" s="10">
        <v>0</v>
      </c>
      <c r="K7" s="10">
        <v>0</v>
      </c>
      <c r="L7" s="8">
        <v>30026925.2545835</v>
      </c>
      <c r="M7" s="10">
        <v>0</v>
      </c>
      <c r="N7" s="10">
        <v>0</v>
      </c>
      <c r="O7" s="10">
        <v>0</v>
      </c>
      <c r="P7" s="10">
        <v>56342746.6227</v>
      </c>
    </row>
    <row r="8" ht="15" spans="1:16">
      <c r="A8" s="8">
        <v>7</v>
      </c>
      <c r="B8" s="9" t="s">
        <v>92</v>
      </c>
      <c r="C8" s="10">
        <v>1596802186.9321</v>
      </c>
      <c r="D8" s="10">
        <v>3409345848.2718</v>
      </c>
      <c r="E8" s="10">
        <v>0</v>
      </c>
      <c r="F8" s="8">
        <v>0</v>
      </c>
      <c r="G8" s="10">
        <v>0</v>
      </c>
      <c r="H8" s="10">
        <v>0</v>
      </c>
      <c r="I8" s="10">
        <v>2756030611.4837</v>
      </c>
      <c r="J8" s="10">
        <v>0</v>
      </c>
      <c r="K8" s="10">
        <v>-0.0001</v>
      </c>
      <c r="L8" s="8">
        <v>80272736.2568068</v>
      </c>
      <c r="M8" s="10">
        <v>0</v>
      </c>
      <c r="N8" s="10">
        <v>0</v>
      </c>
      <c r="O8" s="10">
        <v>0</v>
      </c>
      <c r="P8" s="10">
        <v>144039354.0706</v>
      </c>
    </row>
    <row r="9" ht="15" spans="1:16">
      <c r="A9" s="8">
        <v>8</v>
      </c>
      <c r="B9" s="9" t="s">
        <v>93</v>
      </c>
      <c r="C9" s="10">
        <v>1733648651.5568</v>
      </c>
      <c r="D9" s="10">
        <v>3874046537.0277</v>
      </c>
      <c r="E9" s="10">
        <v>0</v>
      </c>
      <c r="F9" s="8">
        <v>0</v>
      </c>
      <c r="G9" s="10">
        <v>0</v>
      </c>
      <c r="H9" s="10">
        <v>0</v>
      </c>
      <c r="I9" s="10">
        <v>2992223327.5668</v>
      </c>
      <c r="J9" s="10">
        <v>0</v>
      </c>
      <c r="K9" s="10">
        <v>0.0002</v>
      </c>
      <c r="L9" s="8">
        <v>87152135.7543728</v>
      </c>
      <c r="M9" s="10">
        <v>0</v>
      </c>
      <c r="N9" s="10">
        <v>0</v>
      </c>
      <c r="O9" s="10">
        <v>0</v>
      </c>
      <c r="P9" s="10">
        <v>159705292.8344</v>
      </c>
    </row>
    <row r="10" ht="30" spans="1:16">
      <c r="A10" s="8">
        <v>9</v>
      </c>
      <c r="B10" s="9" t="s">
        <v>94</v>
      </c>
      <c r="C10" s="10">
        <v>1117628682.8238</v>
      </c>
      <c r="D10" s="10">
        <v>2496837957.7775</v>
      </c>
      <c r="E10" s="10">
        <v>0</v>
      </c>
      <c r="F10" s="8">
        <v>0</v>
      </c>
      <c r="G10" s="10">
        <v>0</v>
      </c>
      <c r="H10" s="10">
        <v>0</v>
      </c>
      <c r="I10" s="10">
        <v>1928992136.4979</v>
      </c>
      <c r="J10" s="10">
        <v>0</v>
      </c>
      <c r="K10" s="10">
        <v>0.0001</v>
      </c>
      <c r="L10" s="8">
        <v>56184236.9853757</v>
      </c>
      <c r="M10" s="10">
        <v>0</v>
      </c>
      <c r="N10" s="10">
        <v>0</v>
      </c>
      <c r="O10" s="10">
        <v>0</v>
      </c>
      <c r="P10" s="10">
        <v>111796715.1771</v>
      </c>
    </row>
    <row r="11" ht="15" spans="1:16">
      <c r="A11" s="8">
        <v>10</v>
      </c>
      <c r="B11" s="9" t="s">
        <v>95</v>
      </c>
      <c r="C11" s="10">
        <v>1432080864.5361</v>
      </c>
      <c r="D11" s="10">
        <v>3778368239.0378</v>
      </c>
      <c r="E11" s="10">
        <v>0</v>
      </c>
      <c r="F11" s="8">
        <v>0</v>
      </c>
      <c r="G11" s="10">
        <v>0</v>
      </c>
      <c r="H11" s="10">
        <v>0</v>
      </c>
      <c r="I11" s="10">
        <v>2471726763.0775</v>
      </c>
      <c r="J11" s="10">
        <v>0</v>
      </c>
      <c r="K11" s="10">
        <v>0</v>
      </c>
      <c r="L11" s="8">
        <v>71992041.643034</v>
      </c>
      <c r="M11" s="10">
        <v>0</v>
      </c>
      <c r="N11" s="10">
        <v>0</v>
      </c>
      <c r="O11" s="10">
        <v>0</v>
      </c>
      <c r="P11" s="10">
        <v>189800503.7152</v>
      </c>
    </row>
    <row r="12" ht="15" spans="1:16">
      <c r="A12" s="8">
        <v>11</v>
      </c>
      <c r="B12" s="9" t="s">
        <v>96</v>
      </c>
      <c r="C12" s="10">
        <v>826749671.3303</v>
      </c>
      <c r="D12" s="10">
        <v>1891423821.2497</v>
      </c>
      <c r="E12" s="10">
        <v>0</v>
      </c>
      <c r="F12" s="8">
        <v>0</v>
      </c>
      <c r="G12" s="10">
        <v>0</v>
      </c>
      <c r="H12" s="10">
        <v>0</v>
      </c>
      <c r="I12" s="10">
        <v>1426944064.1217</v>
      </c>
      <c r="J12" s="10">
        <v>0</v>
      </c>
      <c r="K12" s="10">
        <v>14269440.6412</v>
      </c>
      <c r="L12" s="8">
        <v>41561477.5957777</v>
      </c>
      <c r="M12" s="10">
        <v>0</v>
      </c>
      <c r="N12" s="10">
        <v>0</v>
      </c>
      <c r="O12" s="10">
        <v>0</v>
      </c>
      <c r="P12" s="10">
        <v>81823130.7362</v>
      </c>
    </row>
    <row r="13" ht="15" spans="1:16">
      <c r="A13" s="8">
        <v>12</v>
      </c>
      <c r="B13" s="9" t="s">
        <v>97</v>
      </c>
      <c r="C13" s="10">
        <v>1095735694.6622</v>
      </c>
      <c r="D13" s="10">
        <v>3028775858.9548</v>
      </c>
      <c r="E13" s="10">
        <v>0</v>
      </c>
      <c r="F13" s="8">
        <v>0</v>
      </c>
      <c r="G13" s="10">
        <v>0</v>
      </c>
      <c r="H13" s="10">
        <v>0</v>
      </c>
      <c r="I13" s="10">
        <v>1891205523.9511</v>
      </c>
      <c r="J13" s="10">
        <v>0</v>
      </c>
      <c r="K13" s="10">
        <v>0</v>
      </c>
      <c r="L13" s="8">
        <v>55083656.0374107</v>
      </c>
      <c r="M13" s="10">
        <v>0</v>
      </c>
      <c r="N13" s="10">
        <v>0</v>
      </c>
      <c r="O13" s="10">
        <v>0</v>
      </c>
      <c r="P13" s="10">
        <v>149700635.4881</v>
      </c>
    </row>
    <row r="14" ht="15" spans="1:16">
      <c r="A14" s="8">
        <v>13</v>
      </c>
      <c r="B14" s="9" t="s">
        <v>98</v>
      </c>
      <c r="C14" s="10">
        <v>870053877.7034</v>
      </c>
      <c r="D14" s="10">
        <v>2238554674.8489</v>
      </c>
      <c r="E14" s="10">
        <v>0</v>
      </c>
      <c r="F14" s="8">
        <v>0</v>
      </c>
      <c r="G14" s="10">
        <v>0</v>
      </c>
      <c r="H14" s="10">
        <v>0</v>
      </c>
      <c r="I14" s="10">
        <v>1501685769.3552</v>
      </c>
      <c r="J14" s="10">
        <v>0</v>
      </c>
      <c r="K14" s="10">
        <v>-0.0001</v>
      </c>
      <c r="L14" s="8">
        <v>43738420.4666563</v>
      </c>
      <c r="M14" s="10">
        <v>0</v>
      </c>
      <c r="N14" s="10">
        <v>0</v>
      </c>
      <c r="O14" s="10">
        <v>0</v>
      </c>
      <c r="P14" s="10">
        <v>96417499.5358</v>
      </c>
    </row>
    <row r="15" ht="15" spans="1:16">
      <c r="A15" s="8">
        <v>14</v>
      </c>
      <c r="B15" s="9" t="s">
        <v>99</v>
      </c>
      <c r="C15" s="10">
        <v>1113283756.0814</v>
      </c>
      <c r="D15" s="10">
        <v>2596712852.0891</v>
      </c>
      <c r="E15" s="10">
        <v>0</v>
      </c>
      <c r="F15" s="8">
        <v>0</v>
      </c>
      <c r="G15" s="10">
        <v>0</v>
      </c>
      <c r="H15" s="10">
        <v>0</v>
      </c>
      <c r="I15" s="10">
        <v>1921492928.8908</v>
      </c>
      <c r="J15" s="10">
        <v>0</v>
      </c>
      <c r="K15" s="10">
        <v>-0.0002</v>
      </c>
      <c r="L15" s="8">
        <v>55965813.4628388</v>
      </c>
      <c r="M15" s="10">
        <v>0</v>
      </c>
      <c r="N15" s="10">
        <v>0</v>
      </c>
      <c r="O15" s="10">
        <v>0</v>
      </c>
      <c r="P15" s="10">
        <v>126929110.6249</v>
      </c>
    </row>
    <row r="16" ht="15" spans="1:16">
      <c r="A16" s="8">
        <v>15</v>
      </c>
      <c r="B16" s="9" t="s">
        <v>100</v>
      </c>
      <c r="C16" s="10">
        <v>762822807.2141</v>
      </c>
      <c r="D16" s="10">
        <v>1746063696.4914</v>
      </c>
      <c r="E16" s="10">
        <v>0</v>
      </c>
      <c r="F16" s="8">
        <v>0</v>
      </c>
      <c r="G16" s="10">
        <v>0</v>
      </c>
      <c r="H16" s="10">
        <v>0</v>
      </c>
      <c r="I16" s="10">
        <v>1316608296.8977</v>
      </c>
      <c r="J16" s="10">
        <v>0</v>
      </c>
      <c r="K16" s="10">
        <v>0.0001</v>
      </c>
      <c r="L16" s="8">
        <v>38347814.4727485</v>
      </c>
      <c r="M16" s="10">
        <v>0</v>
      </c>
      <c r="N16" s="10">
        <v>0</v>
      </c>
      <c r="O16" s="10">
        <v>0</v>
      </c>
      <c r="P16" s="10">
        <v>78923467.5355</v>
      </c>
    </row>
    <row r="17" ht="15" spans="1:16">
      <c r="A17" s="8">
        <v>16</v>
      </c>
      <c r="B17" s="9" t="s">
        <v>101</v>
      </c>
      <c r="C17" s="10">
        <v>1492047881.0525</v>
      </c>
      <c r="D17" s="10">
        <v>3562391355.5405</v>
      </c>
      <c r="E17" s="10">
        <v>0</v>
      </c>
      <c r="F17" s="8">
        <v>0</v>
      </c>
      <c r="G17" s="10">
        <v>0</v>
      </c>
      <c r="H17" s="10">
        <v>0</v>
      </c>
      <c r="I17" s="10">
        <v>2575227957.2464</v>
      </c>
      <c r="J17" s="10">
        <v>0</v>
      </c>
      <c r="K17" s="10">
        <v>-0.0001</v>
      </c>
      <c r="L17" s="8">
        <v>75006639.5314485</v>
      </c>
      <c r="M17" s="10">
        <v>0</v>
      </c>
      <c r="N17" s="10">
        <v>0</v>
      </c>
      <c r="O17" s="10">
        <v>0</v>
      </c>
      <c r="P17" s="10">
        <v>170860377.2718</v>
      </c>
    </row>
    <row r="18" ht="15" spans="1:16">
      <c r="A18" s="8">
        <v>17</v>
      </c>
      <c r="B18" s="9" t="s">
        <v>102</v>
      </c>
      <c r="C18" s="10">
        <v>1567536780.1043</v>
      </c>
      <c r="D18" s="10">
        <v>3799870230.8568</v>
      </c>
      <c r="E18" s="10">
        <v>0</v>
      </c>
      <c r="F18" s="8">
        <v>0</v>
      </c>
      <c r="G18" s="10">
        <v>0</v>
      </c>
      <c r="H18" s="10">
        <v>0</v>
      </c>
      <c r="I18" s="10">
        <v>2705519434.9987</v>
      </c>
      <c r="J18" s="10">
        <v>0</v>
      </c>
      <c r="K18" s="10">
        <v>0.0003</v>
      </c>
      <c r="L18" s="8">
        <v>78801536.9417097</v>
      </c>
      <c r="M18" s="10">
        <v>0</v>
      </c>
      <c r="N18" s="10">
        <v>0</v>
      </c>
      <c r="O18" s="10">
        <v>0</v>
      </c>
      <c r="P18" s="10">
        <v>155898040.2254</v>
      </c>
    </row>
    <row r="19" ht="30" spans="1:16">
      <c r="A19" s="8">
        <v>18</v>
      </c>
      <c r="B19" s="9" t="s">
        <v>103</v>
      </c>
      <c r="C19" s="10">
        <v>1762843539.3425</v>
      </c>
      <c r="D19" s="10">
        <v>3918493316.541</v>
      </c>
      <c r="E19" s="10">
        <v>0</v>
      </c>
      <c r="F19" s="8">
        <v>0</v>
      </c>
      <c r="G19" s="10">
        <v>0</v>
      </c>
      <c r="H19" s="10">
        <v>0</v>
      </c>
      <c r="I19" s="10">
        <v>3042612790.3909</v>
      </c>
      <c r="J19" s="10">
        <v>0</v>
      </c>
      <c r="K19" s="10">
        <v>-0.0002</v>
      </c>
      <c r="L19" s="8">
        <v>88619790.0113854</v>
      </c>
      <c r="M19" s="10">
        <v>0</v>
      </c>
      <c r="N19" s="10">
        <v>0</v>
      </c>
      <c r="O19" s="10">
        <v>0</v>
      </c>
      <c r="P19" s="10">
        <v>186814289.9009</v>
      </c>
    </row>
    <row r="20" ht="15" spans="1:16">
      <c r="A20" s="8">
        <v>19</v>
      </c>
      <c r="B20" s="9" t="s">
        <v>104</v>
      </c>
      <c r="C20" s="10">
        <v>2806598000.4236</v>
      </c>
      <c r="D20" s="10">
        <v>7098364878.6622</v>
      </c>
      <c r="E20" s="10">
        <v>0</v>
      </c>
      <c r="F20" s="8">
        <v>0</v>
      </c>
      <c r="G20" s="10">
        <v>0</v>
      </c>
      <c r="H20" s="10">
        <v>0</v>
      </c>
      <c r="I20" s="10">
        <v>4844100331.6493</v>
      </c>
      <c r="J20" s="10">
        <v>0</v>
      </c>
      <c r="K20" s="10">
        <v>512664445.0401</v>
      </c>
      <c r="L20" s="8">
        <v>141090300.921824</v>
      </c>
      <c r="M20" s="10">
        <v>0</v>
      </c>
      <c r="N20" s="10">
        <v>0</v>
      </c>
      <c r="O20" s="10">
        <v>0</v>
      </c>
      <c r="P20" s="10">
        <v>315378143.5592</v>
      </c>
    </row>
    <row r="21" ht="30" spans="1:16">
      <c r="A21" s="8">
        <v>20</v>
      </c>
      <c r="B21" s="9" t="s">
        <v>105</v>
      </c>
      <c r="C21" s="10">
        <v>2136710830.0384</v>
      </c>
      <c r="D21" s="10">
        <v>4815344511.8254</v>
      </c>
      <c r="E21" s="10">
        <v>0</v>
      </c>
      <c r="F21" s="8">
        <v>0</v>
      </c>
      <c r="G21" s="10">
        <v>0</v>
      </c>
      <c r="H21" s="10">
        <v>0</v>
      </c>
      <c r="I21" s="10">
        <v>3687896036.0068</v>
      </c>
      <c r="J21" s="10">
        <v>0</v>
      </c>
      <c r="K21" s="10">
        <v>0.0001</v>
      </c>
      <c r="L21" s="8">
        <v>107414447.650683</v>
      </c>
      <c r="M21" s="10">
        <v>0</v>
      </c>
      <c r="N21" s="10">
        <v>0</v>
      </c>
      <c r="O21" s="10">
        <v>0</v>
      </c>
      <c r="P21" s="10">
        <v>205382469.1898</v>
      </c>
    </row>
    <row r="22" ht="15" spans="1:16">
      <c r="A22" s="8">
        <v>21</v>
      </c>
      <c r="B22" s="9" t="s">
        <v>106</v>
      </c>
      <c r="C22" s="10">
        <v>1348493886.4486</v>
      </c>
      <c r="D22" s="10">
        <v>2878927121.0532</v>
      </c>
      <c r="E22" s="10">
        <v>0</v>
      </c>
      <c r="F22" s="8">
        <v>0</v>
      </c>
      <c r="G22" s="10">
        <v>0</v>
      </c>
      <c r="H22" s="10">
        <v>0</v>
      </c>
      <c r="I22" s="10">
        <v>2327458254.2942</v>
      </c>
      <c r="J22" s="10">
        <v>0</v>
      </c>
      <c r="K22" s="10">
        <v>-0.0001</v>
      </c>
      <c r="L22" s="8">
        <v>67790046.2415786</v>
      </c>
      <c r="M22" s="10">
        <v>0</v>
      </c>
      <c r="N22" s="10">
        <v>0</v>
      </c>
      <c r="O22" s="10">
        <v>0</v>
      </c>
      <c r="P22" s="10">
        <v>121974675.678</v>
      </c>
    </row>
    <row r="23" ht="15" spans="1:16">
      <c r="A23" s="8">
        <v>22</v>
      </c>
      <c r="B23" s="9" t="s">
        <v>107</v>
      </c>
      <c r="C23" s="10">
        <v>1393767206.8193</v>
      </c>
      <c r="D23" s="10">
        <v>2934384767.6125</v>
      </c>
      <c r="E23" s="10">
        <v>0</v>
      </c>
      <c r="F23" s="8">
        <v>0</v>
      </c>
      <c r="G23" s="10">
        <v>0</v>
      </c>
      <c r="H23" s="10">
        <v>0</v>
      </c>
      <c r="I23" s="10">
        <v>2405598588.6737</v>
      </c>
      <c r="J23" s="10">
        <v>0</v>
      </c>
      <c r="K23" s="10">
        <v>0</v>
      </c>
      <c r="L23" s="8">
        <v>70065978.3108845</v>
      </c>
      <c r="M23" s="10">
        <v>0</v>
      </c>
      <c r="N23" s="10">
        <v>0</v>
      </c>
      <c r="O23" s="10">
        <v>0</v>
      </c>
      <c r="P23" s="10">
        <v>126404933.7448</v>
      </c>
    </row>
    <row r="24" ht="15" spans="1:16">
      <c r="A24" s="8">
        <v>23</v>
      </c>
      <c r="B24" s="9" t="s">
        <v>108</v>
      </c>
      <c r="C24" s="10">
        <v>986236288.8594</v>
      </c>
      <c r="D24" s="10">
        <v>2254269655.0132</v>
      </c>
      <c r="E24" s="10">
        <v>0</v>
      </c>
      <c r="F24" s="8">
        <v>0</v>
      </c>
      <c r="G24" s="10">
        <v>0</v>
      </c>
      <c r="H24" s="10">
        <v>0</v>
      </c>
      <c r="I24" s="10">
        <v>1702212975.719</v>
      </c>
      <c r="J24" s="10">
        <v>0</v>
      </c>
      <c r="K24" s="10">
        <v>0</v>
      </c>
      <c r="L24" s="8">
        <v>49579018.7102621</v>
      </c>
      <c r="M24" s="10">
        <v>0</v>
      </c>
      <c r="N24" s="10">
        <v>0</v>
      </c>
      <c r="O24" s="10">
        <v>0</v>
      </c>
      <c r="P24" s="10">
        <v>103484168.8512</v>
      </c>
    </row>
    <row r="25" ht="15" spans="1:16">
      <c r="A25" s="8">
        <v>24</v>
      </c>
      <c r="B25" s="9" t="s">
        <v>109</v>
      </c>
      <c r="C25" s="10">
        <v>1680049758.6538</v>
      </c>
      <c r="D25" s="10">
        <v>18866812346.2945</v>
      </c>
      <c r="E25" s="10">
        <v>0</v>
      </c>
      <c r="F25" s="8">
        <v>0</v>
      </c>
      <c r="G25" s="10">
        <v>0</v>
      </c>
      <c r="H25" s="10">
        <v>0</v>
      </c>
      <c r="I25" s="10">
        <v>2899713315.4992</v>
      </c>
      <c r="J25" s="10">
        <v>0</v>
      </c>
      <c r="K25" s="10">
        <v>0</v>
      </c>
      <c r="L25" s="8">
        <v>84457669.3834718</v>
      </c>
      <c r="M25" s="10">
        <v>0</v>
      </c>
      <c r="N25" s="10">
        <v>0</v>
      </c>
      <c r="O25" s="10">
        <v>0</v>
      </c>
      <c r="P25" s="10">
        <v>490471092.8913</v>
      </c>
    </row>
    <row r="26" ht="30" spans="1:16">
      <c r="A26" s="8">
        <v>25</v>
      </c>
      <c r="B26" s="9" t="s">
        <v>110</v>
      </c>
      <c r="C26" s="10">
        <v>879892751.8002</v>
      </c>
      <c r="D26" s="10">
        <v>1748093167.6221</v>
      </c>
      <c r="E26" s="10">
        <v>0</v>
      </c>
      <c r="F26" s="8">
        <v>0</v>
      </c>
      <c r="G26" s="10">
        <v>0</v>
      </c>
      <c r="H26" s="10">
        <v>0</v>
      </c>
      <c r="I26" s="10">
        <v>1518667358.1921</v>
      </c>
      <c r="J26" s="10">
        <v>0</v>
      </c>
      <c r="K26" s="10">
        <v>0</v>
      </c>
      <c r="L26" s="8">
        <v>44233029.8502553</v>
      </c>
      <c r="M26" s="10">
        <v>0</v>
      </c>
      <c r="N26" s="10">
        <v>0</v>
      </c>
      <c r="O26" s="10">
        <v>0</v>
      </c>
      <c r="P26" s="10">
        <v>81083793.5336</v>
      </c>
    </row>
    <row r="27" ht="15" spans="1:16">
      <c r="A27" s="8">
        <v>26</v>
      </c>
      <c r="B27" s="9" t="s">
        <v>111</v>
      </c>
      <c r="C27" s="10">
        <v>1628613611.1776</v>
      </c>
      <c r="D27" s="10">
        <v>3443273162.498</v>
      </c>
      <c r="E27" s="10">
        <v>0</v>
      </c>
      <c r="F27" s="8">
        <v>0</v>
      </c>
      <c r="G27" s="10">
        <v>0</v>
      </c>
      <c r="H27" s="10">
        <v>0</v>
      </c>
      <c r="I27" s="10">
        <v>2810936134.3666</v>
      </c>
      <c r="J27" s="10">
        <v>0</v>
      </c>
      <c r="K27" s="10">
        <v>-0.0001</v>
      </c>
      <c r="L27" s="8">
        <v>81871926.2436874</v>
      </c>
      <c r="M27" s="10">
        <v>0</v>
      </c>
      <c r="N27" s="10">
        <v>0</v>
      </c>
      <c r="O27" s="10">
        <v>0</v>
      </c>
      <c r="P27" s="10">
        <v>152734455.6154</v>
      </c>
    </row>
    <row r="28" ht="15" spans="1:16">
      <c r="A28" s="8">
        <v>27</v>
      </c>
      <c r="B28" s="9" t="s">
        <v>112</v>
      </c>
      <c r="C28" s="10">
        <v>1161847061.7399</v>
      </c>
      <c r="D28" s="10">
        <v>3022588251.9824</v>
      </c>
      <c r="E28" s="10">
        <v>0</v>
      </c>
      <c r="F28" s="8">
        <v>0</v>
      </c>
      <c r="G28" s="10">
        <v>0</v>
      </c>
      <c r="H28" s="10">
        <v>0</v>
      </c>
      <c r="I28" s="10">
        <v>2005311674.9355</v>
      </c>
      <c r="J28" s="10">
        <v>0</v>
      </c>
      <c r="K28" s="10">
        <v>-0.0001</v>
      </c>
      <c r="L28" s="8">
        <v>58407136.1631699</v>
      </c>
      <c r="M28" s="10">
        <v>0</v>
      </c>
      <c r="N28" s="10">
        <v>0</v>
      </c>
      <c r="O28" s="10">
        <v>0</v>
      </c>
      <c r="P28" s="10">
        <v>159628264.52</v>
      </c>
    </row>
    <row r="29" ht="15" spans="1:16">
      <c r="A29" s="8">
        <v>28</v>
      </c>
      <c r="B29" s="9" t="s">
        <v>113</v>
      </c>
      <c r="C29" s="10">
        <v>1109637435.9449</v>
      </c>
      <c r="D29" s="10">
        <v>2761096675.794</v>
      </c>
      <c r="E29" s="10">
        <v>0</v>
      </c>
      <c r="F29" s="8">
        <v>0</v>
      </c>
      <c r="G29" s="10">
        <v>0</v>
      </c>
      <c r="H29" s="10">
        <v>0</v>
      </c>
      <c r="I29" s="10">
        <v>1915199494.4263</v>
      </c>
      <c r="J29" s="10">
        <v>0</v>
      </c>
      <c r="K29" s="10">
        <v>-0.0001</v>
      </c>
      <c r="L29" s="8">
        <v>55782509.5463971</v>
      </c>
      <c r="M29" s="10">
        <v>0</v>
      </c>
      <c r="N29" s="10">
        <v>0</v>
      </c>
      <c r="O29" s="10">
        <v>0</v>
      </c>
      <c r="P29" s="10">
        <v>126495211.0063</v>
      </c>
    </row>
    <row r="30" ht="15" spans="1:16">
      <c r="A30" s="8">
        <v>29</v>
      </c>
      <c r="B30" s="9" t="s">
        <v>114</v>
      </c>
      <c r="C30" s="10">
        <v>1503031962.192</v>
      </c>
      <c r="D30" s="10">
        <v>3724154004.729</v>
      </c>
      <c r="E30" s="10">
        <v>0</v>
      </c>
      <c r="F30" s="8">
        <v>0</v>
      </c>
      <c r="G30" s="10">
        <v>0</v>
      </c>
      <c r="H30" s="10">
        <v>0</v>
      </c>
      <c r="I30" s="10">
        <v>2594186137.6059</v>
      </c>
      <c r="J30" s="10">
        <v>0</v>
      </c>
      <c r="K30" s="10">
        <v>0.0001</v>
      </c>
      <c r="L30" s="8">
        <v>75558819.5419194</v>
      </c>
      <c r="M30" s="10">
        <v>0</v>
      </c>
      <c r="N30" s="10">
        <v>0</v>
      </c>
      <c r="O30" s="10">
        <v>0</v>
      </c>
      <c r="P30" s="10">
        <v>170039937.155</v>
      </c>
    </row>
    <row r="31" ht="15" spans="1:16">
      <c r="A31" s="8">
        <v>30</v>
      </c>
      <c r="B31" s="9" t="s">
        <v>115</v>
      </c>
      <c r="C31" s="10">
        <v>1895957547.2388</v>
      </c>
      <c r="D31" s="10">
        <v>6239168084.6975</v>
      </c>
      <c r="E31" s="10">
        <v>0</v>
      </c>
      <c r="F31" s="8">
        <v>0</v>
      </c>
      <c r="G31" s="10">
        <v>0</v>
      </c>
      <c r="H31" s="10">
        <v>0</v>
      </c>
      <c r="I31" s="10">
        <v>3272363402.9473</v>
      </c>
      <c r="J31" s="10">
        <v>0</v>
      </c>
      <c r="K31" s="10">
        <v>0.0003</v>
      </c>
      <c r="L31" s="8">
        <v>95311555.4256495</v>
      </c>
      <c r="M31" s="10">
        <v>0</v>
      </c>
      <c r="N31" s="10">
        <v>0</v>
      </c>
      <c r="O31" s="10">
        <v>0</v>
      </c>
      <c r="P31" s="10">
        <v>245142629.8505</v>
      </c>
    </row>
    <row r="32" ht="30" spans="1:16">
      <c r="A32" s="8">
        <v>31</v>
      </c>
      <c r="B32" s="9" t="s">
        <v>116</v>
      </c>
      <c r="C32" s="10">
        <v>1188511350.4489</v>
      </c>
      <c r="D32" s="10">
        <v>2664923241.6692</v>
      </c>
      <c r="E32" s="10">
        <v>0</v>
      </c>
      <c r="F32" s="8">
        <v>0</v>
      </c>
      <c r="G32" s="10">
        <v>0</v>
      </c>
      <c r="H32" s="10">
        <v>0</v>
      </c>
      <c r="I32" s="10">
        <v>2051333402.9344</v>
      </c>
      <c r="J32" s="10">
        <v>0</v>
      </c>
      <c r="K32" s="10">
        <v>-0.0001</v>
      </c>
      <c r="L32" s="8">
        <v>59747574.8427495</v>
      </c>
      <c r="M32" s="10">
        <v>0</v>
      </c>
      <c r="N32" s="10">
        <v>0</v>
      </c>
      <c r="O32" s="10">
        <v>0</v>
      </c>
      <c r="P32" s="10">
        <v>115091254.1566</v>
      </c>
    </row>
    <row r="33" ht="15" spans="1:16">
      <c r="A33" s="8">
        <v>32</v>
      </c>
      <c r="B33" s="9" t="s">
        <v>117</v>
      </c>
      <c r="C33" s="10">
        <v>1473225706.2658</v>
      </c>
      <c r="D33" s="10">
        <v>7685620138.1496</v>
      </c>
      <c r="E33" s="10">
        <v>0</v>
      </c>
      <c r="F33" s="8">
        <v>0</v>
      </c>
      <c r="G33" s="10">
        <v>0</v>
      </c>
      <c r="H33" s="10">
        <v>0</v>
      </c>
      <c r="I33" s="10">
        <v>2542741472.501</v>
      </c>
      <c r="J33" s="10">
        <v>0</v>
      </c>
      <c r="K33" s="10">
        <v>-0.0002</v>
      </c>
      <c r="L33" s="8">
        <v>74060431.2378932</v>
      </c>
      <c r="M33" s="10">
        <v>0</v>
      </c>
      <c r="N33" s="10">
        <v>0</v>
      </c>
      <c r="O33" s="10">
        <v>0</v>
      </c>
      <c r="P33" s="10">
        <v>195174564.7434</v>
      </c>
    </row>
    <row r="34" ht="30" spans="1:16">
      <c r="A34" s="8">
        <v>33</v>
      </c>
      <c r="B34" s="9" t="s">
        <v>118</v>
      </c>
      <c r="C34" s="10">
        <v>1483766306.0951</v>
      </c>
      <c r="D34" s="10">
        <v>3163545839.6245</v>
      </c>
      <c r="E34" s="10">
        <v>0</v>
      </c>
      <c r="F34" s="8">
        <v>0</v>
      </c>
      <c r="G34" s="10">
        <v>0</v>
      </c>
      <c r="H34" s="10">
        <v>0</v>
      </c>
      <c r="I34" s="10">
        <v>2560934217.9961</v>
      </c>
      <c r="J34" s="10">
        <v>0</v>
      </c>
      <c r="K34" s="10">
        <v>-0.0002</v>
      </c>
      <c r="L34" s="8">
        <v>74590317.0290126</v>
      </c>
      <c r="M34" s="10">
        <v>0</v>
      </c>
      <c r="N34" s="10">
        <v>0</v>
      </c>
      <c r="O34" s="10">
        <v>0</v>
      </c>
      <c r="P34" s="10">
        <v>138908627.5607</v>
      </c>
    </row>
    <row r="35" ht="30" spans="1:16">
      <c r="A35" s="8">
        <v>34</v>
      </c>
      <c r="B35" s="9" t="s">
        <v>119</v>
      </c>
      <c r="C35" s="10">
        <v>1112087810.4494</v>
      </c>
      <c r="D35" s="10">
        <v>2217553367.1741</v>
      </c>
      <c r="E35" s="10">
        <v>0</v>
      </c>
      <c r="F35" s="8">
        <v>0</v>
      </c>
      <c r="G35" s="10">
        <v>0</v>
      </c>
      <c r="H35" s="10">
        <v>0</v>
      </c>
      <c r="I35" s="10">
        <v>1919428764.1505</v>
      </c>
      <c r="J35" s="10">
        <v>0</v>
      </c>
      <c r="K35" s="10">
        <v>0.0001</v>
      </c>
      <c r="L35" s="8">
        <v>55905692.1597233</v>
      </c>
      <c r="M35" s="10">
        <v>0</v>
      </c>
      <c r="N35" s="10">
        <v>0</v>
      </c>
      <c r="O35" s="10">
        <v>0</v>
      </c>
      <c r="P35" s="10">
        <v>92268436.0101</v>
      </c>
    </row>
    <row r="36" ht="15" spans="1:16">
      <c r="A36" s="8">
        <v>35</v>
      </c>
      <c r="B36" s="9" t="s">
        <v>120</v>
      </c>
      <c r="C36" s="10">
        <v>1118106832.9411</v>
      </c>
      <c r="D36" s="10">
        <v>2268430965.3486</v>
      </c>
      <c r="E36" s="10">
        <v>0</v>
      </c>
      <c r="F36" s="8">
        <v>0</v>
      </c>
      <c r="G36" s="10">
        <v>0</v>
      </c>
      <c r="H36" s="10">
        <v>0</v>
      </c>
      <c r="I36" s="10">
        <v>1929817408.6382</v>
      </c>
      <c r="J36" s="10">
        <v>0</v>
      </c>
      <c r="K36" s="10">
        <v>-0.0001</v>
      </c>
      <c r="L36" s="8">
        <v>56208274.0380058</v>
      </c>
      <c r="M36" s="10">
        <v>0</v>
      </c>
      <c r="N36" s="10">
        <v>0</v>
      </c>
      <c r="O36" s="10">
        <v>0</v>
      </c>
      <c r="P36" s="10">
        <v>95480968.4724</v>
      </c>
    </row>
    <row r="37" ht="30" spans="1:16">
      <c r="A37" s="8">
        <v>36</v>
      </c>
      <c r="B37" s="9" t="s">
        <v>121</v>
      </c>
      <c r="C37" s="10">
        <v>1010284266.9203</v>
      </c>
      <c r="D37" s="10">
        <v>2232796762.9189</v>
      </c>
      <c r="E37" s="10">
        <v>0</v>
      </c>
      <c r="F37" s="8">
        <v>0</v>
      </c>
      <c r="G37" s="10">
        <v>0</v>
      </c>
      <c r="H37" s="10">
        <v>0</v>
      </c>
      <c r="I37" s="10">
        <v>1743719033.4028</v>
      </c>
      <c r="J37" s="10">
        <v>0</v>
      </c>
      <c r="K37" s="10">
        <v>0.0002</v>
      </c>
      <c r="L37" s="8">
        <v>50787933.011732</v>
      </c>
      <c r="M37" s="10">
        <v>0</v>
      </c>
      <c r="N37" s="10">
        <v>0</v>
      </c>
      <c r="O37" s="10">
        <v>0</v>
      </c>
      <c r="P37" s="10">
        <v>95484833.6311</v>
      </c>
    </row>
    <row r="38" ht="30" spans="1:16">
      <c r="A38" s="8">
        <v>37</v>
      </c>
      <c r="B38" s="9" t="s">
        <v>928</v>
      </c>
      <c r="C38" s="10">
        <v>446211526.8378</v>
      </c>
      <c r="D38" s="10">
        <v>3104502005.2545</v>
      </c>
      <c r="E38" s="10">
        <v>0</v>
      </c>
      <c r="F38" s="8">
        <v>0</v>
      </c>
      <c r="G38" s="10">
        <v>0</v>
      </c>
      <c r="H38" s="10">
        <v>0</v>
      </c>
      <c r="I38" s="10">
        <v>770147133.5811</v>
      </c>
      <c r="J38" s="10">
        <v>0</v>
      </c>
      <c r="K38" s="10">
        <v>0</v>
      </c>
      <c r="L38" s="8">
        <v>22431469.9101291</v>
      </c>
      <c r="M38" s="10">
        <v>0</v>
      </c>
      <c r="N38" s="10">
        <v>0</v>
      </c>
      <c r="O38" s="10">
        <v>0</v>
      </c>
      <c r="P38" s="10">
        <v>105012681.3019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75"/>
  <sheetViews>
    <sheetView workbookViewId="0">
      <pane xSplit="4" ySplit="1" topLeftCell="E768" activePane="bottomRight" state="frozen"/>
      <selection/>
      <selection pane="topRight"/>
      <selection pane="bottomLeft"/>
      <selection pane="bottomRight" activeCell="I2" sqref="I2:I775"/>
    </sheetView>
  </sheetViews>
  <sheetFormatPr defaultColWidth="9" defaultRowHeight="12.75"/>
  <cols>
    <col min="5" max="5" width="27.8857142857143" customWidth="1"/>
    <col min="8" max="8" width="24.3333333333333" customWidth="1"/>
    <col min="9" max="9" width="16.3333333333333" customWidth="1"/>
    <col min="16" max="16" width="24.6666666666667" customWidth="1"/>
    <col min="17" max="17" width="27.552380952381" customWidth="1"/>
  </cols>
  <sheetData>
    <row r="1" ht="15" spans="1:17">
      <c r="A1" s="1" t="s">
        <v>957</v>
      </c>
      <c r="B1" s="1" t="s">
        <v>1032</v>
      </c>
      <c r="C1" s="1" t="s">
        <v>1046</v>
      </c>
      <c r="D1" s="1" t="s">
        <v>1047</v>
      </c>
      <c r="E1" s="1" t="s">
        <v>1048</v>
      </c>
      <c r="F1" s="1" t="s">
        <v>1049</v>
      </c>
      <c r="G1" s="1" t="s">
        <v>1050</v>
      </c>
      <c r="H1" s="1" t="s">
        <v>1051</v>
      </c>
      <c r="I1" s="1" t="s">
        <v>1052</v>
      </c>
      <c r="J1" s="1" t="s">
        <v>974</v>
      </c>
      <c r="K1" s="1" t="s">
        <v>1053</v>
      </c>
      <c r="L1" s="1" t="s">
        <v>1054</v>
      </c>
      <c r="M1" s="1" t="s">
        <v>1055</v>
      </c>
      <c r="N1" s="1" t="s">
        <v>1056</v>
      </c>
      <c r="O1" s="1" t="s">
        <v>1057</v>
      </c>
      <c r="P1" s="1" t="s">
        <v>1058</v>
      </c>
      <c r="Q1" s="1" t="s">
        <v>1045</v>
      </c>
    </row>
    <row r="2" ht="30" spans="1:17">
      <c r="A2" s="2">
        <v>1</v>
      </c>
      <c r="B2" s="2">
        <v>1</v>
      </c>
      <c r="C2" s="3" t="s">
        <v>86</v>
      </c>
      <c r="D2" s="3" t="s">
        <v>130</v>
      </c>
      <c r="E2" s="4">
        <v>90131083.0624</v>
      </c>
      <c r="F2" s="4">
        <v>0</v>
      </c>
      <c r="G2" s="4">
        <v>0</v>
      </c>
      <c r="H2" s="4">
        <v>52220577.647</v>
      </c>
      <c r="I2" s="4">
        <v>120863931.0533</v>
      </c>
      <c r="J2" s="4">
        <v>0</v>
      </c>
      <c r="K2" s="2">
        <v>0</v>
      </c>
      <c r="L2" s="5">
        <v>0</v>
      </c>
      <c r="M2" s="5">
        <v>0</v>
      </c>
      <c r="N2" s="6">
        <v>0</v>
      </c>
      <c r="O2" s="6">
        <v>0</v>
      </c>
      <c r="P2" s="6">
        <v>0</v>
      </c>
      <c r="Q2" s="4">
        <v>6416345.0753</v>
      </c>
    </row>
    <row r="3" ht="30" spans="1:17">
      <c r="A3" s="2">
        <v>2</v>
      </c>
      <c r="B3" s="2">
        <v>1</v>
      </c>
      <c r="C3" s="3" t="s">
        <v>86</v>
      </c>
      <c r="D3" s="3" t="s">
        <v>132</v>
      </c>
      <c r="E3" s="4">
        <v>150371970.6392</v>
      </c>
      <c r="F3" s="4">
        <v>0</v>
      </c>
      <c r="G3" s="4">
        <v>0</v>
      </c>
      <c r="H3" s="4">
        <v>87123230.9864</v>
      </c>
      <c r="I3" s="4">
        <v>213841985.7981</v>
      </c>
      <c r="J3" s="4">
        <v>0</v>
      </c>
      <c r="K3" s="2">
        <v>0</v>
      </c>
      <c r="L3" s="5">
        <v>0</v>
      </c>
      <c r="M3" s="5">
        <v>0</v>
      </c>
      <c r="N3" s="6">
        <v>0</v>
      </c>
      <c r="O3" s="6">
        <v>0</v>
      </c>
      <c r="P3" s="6">
        <v>0</v>
      </c>
      <c r="Q3" s="4">
        <v>10194851.7151</v>
      </c>
    </row>
    <row r="4" ht="30" spans="1:17">
      <c r="A4" s="2">
        <v>3</v>
      </c>
      <c r="B4" s="2">
        <v>1</v>
      </c>
      <c r="C4" s="3" t="s">
        <v>86</v>
      </c>
      <c r="D4" s="3" t="s">
        <v>134</v>
      </c>
      <c r="E4" s="4">
        <v>105803237.2774</v>
      </c>
      <c r="F4" s="4">
        <v>0</v>
      </c>
      <c r="G4" s="4">
        <v>0</v>
      </c>
      <c r="H4" s="4">
        <v>61300785.2544</v>
      </c>
      <c r="I4" s="4">
        <v>139296488.6056</v>
      </c>
      <c r="J4" s="4">
        <v>0</v>
      </c>
      <c r="K4" s="2">
        <v>0</v>
      </c>
      <c r="L4" s="5">
        <v>0</v>
      </c>
      <c r="M4" s="5">
        <v>0</v>
      </c>
      <c r="N4" s="6">
        <v>0</v>
      </c>
      <c r="O4" s="6">
        <v>0</v>
      </c>
      <c r="P4" s="6">
        <v>0</v>
      </c>
      <c r="Q4" s="4">
        <v>7165420.1263</v>
      </c>
    </row>
    <row r="5" ht="15" spans="1:17">
      <c r="A5" s="2">
        <v>4</v>
      </c>
      <c r="B5" s="2">
        <v>1</v>
      </c>
      <c r="C5" s="3" t="s">
        <v>86</v>
      </c>
      <c r="D5" s="3" t="s">
        <v>136</v>
      </c>
      <c r="E5" s="4">
        <v>107802039.6749</v>
      </c>
      <c r="F5" s="4">
        <v>0</v>
      </c>
      <c r="G5" s="4">
        <v>0</v>
      </c>
      <c r="H5" s="4">
        <v>62458860.9399</v>
      </c>
      <c r="I5" s="4">
        <v>145734276.3728</v>
      </c>
      <c r="J5" s="4">
        <v>0</v>
      </c>
      <c r="K5" s="2">
        <v>0</v>
      </c>
      <c r="L5" s="5">
        <v>0</v>
      </c>
      <c r="M5" s="5">
        <v>0</v>
      </c>
      <c r="N5" s="6">
        <v>0</v>
      </c>
      <c r="O5" s="6">
        <v>0</v>
      </c>
      <c r="P5" s="6">
        <v>0</v>
      </c>
      <c r="Q5" s="4">
        <v>7427043.4082</v>
      </c>
    </row>
    <row r="6" ht="30" spans="1:17">
      <c r="A6" s="2">
        <v>5</v>
      </c>
      <c r="B6" s="2">
        <v>1</v>
      </c>
      <c r="C6" s="3" t="s">
        <v>86</v>
      </c>
      <c r="D6" s="3" t="s">
        <v>138</v>
      </c>
      <c r="E6" s="4">
        <v>98120969.2496</v>
      </c>
      <c r="F6" s="4">
        <v>0</v>
      </c>
      <c r="G6" s="4">
        <v>0</v>
      </c>
      <c r="H6" s="4">
        <v>56849796.0904</v>
      </c>
      <c r="I6" s="4">
        <v>129829222.8058</v>
      </c>
      <c r="J6" s="4">
        <v>0</v>
      </c>
      <c r="K6" s="2">
        <v>0</v>
      </c>
      <c r="L6" s="5">
        <v>0</v>
      </c>
      <c r="M6" s="5">
        <v>0</v>
      </c>
      <c r="N6" s="6">
        <v>0</v>
      </c>
      <c r="O6" s="6">
        <v>0</v>
      </c>
      <c r="P6" s="6">
        <v>0</v>
      </c>
      <c r="Q6" s="4">
        <v>6780682.8162</v>
      </c>
    </row>
    <row r="7" ht="45" spans="1:17">
      <c r="A7" s="2">
        <v>6</v>
      </c>
      <c r="B7" s="2">
        <v>1</v>
      </c>
      <c r="C7" s="3" t="s">
        <v>86</v>
      </c>
      <c r="D7" s="3" t="s">
        <v>140</v>
      </c>
      <c r="E7" s="4">
        <v>101333598.9594</v>
      </c>
      <c r="F7" s="4">
        <v>0</v>
      </c>
      <c r="G7" s="4">
        <v>0</v>
      </c>
      <c r="H7" s="4">
        <v>58711144.845</v>
      </c>
      <c r="I7" s="4">
        <v>134455436.7863</v>
      </c>
      <c r="J7" s="4">
        <v>0</v>
      </c>
      <c r="K7" s="2">
        <v>0</v>
      </c>
      <c r="L7" s="5">
        <v>0</v>
      </c>
      <c r="M7" s="5">
        <v>0</v>
      </c>
      <c r="N7" s="6">
        <v>0</v>
      </c>
      <c r="O7" s="6">
        <v>0</v>
      </c>
      <c r="P7" s="6">
        <v>0</v>
      </c>
      <c r="Q7" s="4">
        <v>6968686.1068</v>
      </c>
    </row>
    <row r="8" ht="45" spans="1:17">
      <c r="A8" s="2">
        <v>7</v>
      </c>
      <c r="B8" s="2">
        <v>1</v>
      </c>
      <c r="C8" s="3" t="s">
        <v>86</v>
      </c>
      <c r="D8" s="3" t="s">
        <v>141</v>
      </c>
      <c r="E8" s="4">
        <v>98320732.7335</v>
      </c>
      <c r="F8" s="4">
        <v>0</v>
      </c>
      <c r="G8" s="4">
        <v>0</v>
      </c>
      <c r="H8" s="4">
        <v>56965536.0123</v>
      </c>
      <c r="I8" s="4">
        <v>128879645.4364</v>
      </c>
      <c r="J8" s="4">
        <v>0</v>
      </c>
      <c r="K8" s="2">
        <v>0</v>
      </c>
      <c r="L8" s="5">
        <v>0</v>
      </c>
      <c r="M8" s="5">
        <v>0</v>
      </c>
      <c r="N8" s="6">
        <v>0</v>
      </c>
      <c r="O8" s="6">
        <v>0</v>
      </c>
      <c r="P8" s="6">
        <v>0</v>
      </c>
      <c r="Q8" s="4">
        <v>6742093.2328</v>
      </c>
    </row>
    <row r="9" ht="30" spans="1:17">
      <c r="A9" s="2">
        <v>8</v>
      </c>
      <c r="B9" s="2">
        <v>1</v>
      </c>
      <c r="C9" s="3" t="s">
        <v>86</v>
      </c>
      <c r="D9" s="3" t="s">
        <v>143</v>
      </c>
      <c r="E9" s="4">
        <v>95868845.2931</v>
      </c>
      <c r="F9" s="4">
        <v>0</v>
      </c>
      <c r="G9" s="4">
        <v>0</v>
      </c>
      <c r="H9" s="4">
        <v>55544949.7494</v>
      </c>
      <c r="I9" s="4">
        <v>122907682.5316</v>
      </c>
      <c r="J9" s="4">
        <v>0</v>
      </c>
      <c r="K9" s="2">
        <v>0</v>
      </c>
      <c r="L9" s="5">
        <v>0</v>
      </c>
      <c r="M9" s="5">
        <v>0</v>
      </c>
      <c r="N9" s="6">
        <v>0</v>
      </c>
      <c r="O9" s="6">
        <v>0</v>
      </c>
      <c r="P9" s="6">
        <v>0</v>
      </c>
      <c r="Q9" s="4">
        <v>6499400.4646</v>
      </c>
    </row>
    <row r="10" ht="30" spans="1:17">
      <c r="A10" s="2">
        <v>9</v>
      </c>
      <c r="B10" s="2">
        <v>1</v>
      </c>
      <c r="C10" s="3" t="s">
        <v>86</v>
      </c>
      <c r="D10" s="3" t="s">
        <v>145</v>
      </c>
      <c r="E10" s="4">
        <v>103428831.8296</v>
      </c>
      <c r="F10" s="4">
        <v>0</v>
      </c>
      <c r="G10" s="4">
        <v>0</v>
      </c>
      <c r="H10" s="4">
        <v>59925090.8786</v>
      </c>
      <c r="I10" s="4">
        <v>137451410.6963</v>
      </c>
      <c r="J10" s="4">
        <v>0</v>
      </c>
      <c r="K10" s="2">
        <v>0</v>
      </c>
      <c r="L10" s="5">
        <v>0</v>
      </c>
      <c r="M10" s="5">
        <v>0</v>
      </c>
      <c r="N10" s="6">
        <v>0</v>
      </c>
      <c r="O10" s="6">
        <v>0</v>
      </c>
      <c r="P10" s="6">
        <v>0</v>
      </c>
      <c r="Q10" s="4">
        <v>7090438.5713</v>
      </c>
    </row>
    <row r="11" ht="45" spans="1:17">
      <c r="A11" s="2">
        <v>10</v>
      </c>
      <c r="B11" s="2">
        <v>1</v>
      </c>
      <c r="C11" s="3" t="s">
        <v>86</v>
      </c>
      <c r="D11" s="3" t="s">
        <v>147</v>
      </c>
      <c r="E11" s="4">
        <v>104959336.3618</v>
      </c>
      <c r="F11" s="4">
        <v>0</v>
      </c>
      <c r="G11" s="4">
        <v>0</v>
      </c>
      <c r="H11" s="4">
        <v>60811841.9088</v>
      </c>
      <c r="I11" s="4">
        <v>142597820.2645</v>
      </c>
      <c r="J11" s="4">
        <v>0</v>
      </c>
      <c r="K11" s="2">
        <v>0</v>
      </c>
      <c r="L11" s="5">
        <v>0</v>
      </c>
      <c r="M11" s="5">
        <v>0</v>
      </c>
      <c r="N11" s="6">
        <v>0</v>
      </c>
      <c r="O11" s="6">
        <v>0</v>
      </c>
      <c r="P11" s="6">
        <v>0</v>
      </c>
      <c r="Q11" s="4">
        <v>7299581.9307</v>
      </c>
    </row>
    <row r="12" ht="15" spans="1:17">
      <c r="A12" s="2">
        <v>11</v>
      </c>
      <c r="B12" s="2">
        <v>1</v>
      </c>
      <c r="C12" s="3" t="s">
        <v>86</v>
      </c>
      <c r="D12" s="3" t="s">
        <v>149</v>
      </c>
      <c r="E12" s="4">
        <v>114781429.8602</v>
      </c>
      <c r="F12" s="4">
        <v>0</v>
      </c>
      <c r="G12" s="4">
        <v>0</v>
      </c>
      <c r="H12" s="4">
        <v>66502613.3804</v>
      </c>
      <c r="I12" s="4">
        <v>161320452.9835</v>
      </c>
      <c r="J12" s="4">
        <v>0</v>
      </c>
      <c r="K12" s="2">
        <v>0</v>
      </c>
      <c r="L12" s="5">
        <v>0</v>
      </c>
      <c r="M12" s="5">
        <v>0</v>
      </c>
      <c r="N12" s="6">
        <v>0</v>
      </c>
      <c r="O12" s="6">
        <v>0</v>
      </c>
      <c r="P12" s="6">
        <v>0</v>
      </c>
      <c r="Q12" s="4">
        <v>8060445.2574</v>
      </c>
    </row>
    <row r="13" ht="30" spans="1:17">
      <c r="A13" s="2">
        <v>12</v>
      </c>
      <c r="B13" s="2">
        <v>1</v>
      </c>
      <c r="C13" s="3" t="s">
        <v>86</v>
      </c>
      <c r="D13" s="3" t="s">
        <v>151</v>
      </c>
      <c r="E13" s="4">
        <v>110514112.4322</v>
      </c>
      <c r="F13" s="4">
        <v>0</v>
      </c>
      <c r="G13" s="4">
        <v>0</v>
      </c>
      <c r="H13" s="4">
        <v>64030194.6151</v>
      </c>
      <c r="I13" s="4">
        <v>153822583.0216</v>
      </c>
      <c r="J13" s="4">
        <v>0</v>
      </c>
      <c r="K13" s="2">
        <v>0</v>
      </c>
      <c r="L13" s="5">
        <v>0</v>
      </c>
      <c r="M13" s="5">
        <v>0</v>
      </c>
      <c r="N13" s="6">
        <v>0</v>
      </c>
      <c r="O13" s="6">
        <v>0</v>
      </c>
      <c r="P13" s="6">
        <v>0</v>
      </c>
      <c r="Q13" s="4">
        <v>7755741.6205</v>
      </c>
    </row>
    <row r="14" ht="30" spans="1:17">
      <c r="A14" s="2">
        <v>13</v>
      </c>
      <c r="B14" s="2">
        <v>1</v>
      </c>
      <c r="C14" s="3" t="s">
        <v>86</v>
      </c>
      <c r="D14" s="3" t="s">
        <v>153</v>
      </c>
      <c r="E14" s="4">
        <v>84391013.9319</v>
      </c>
      <c r="F14" s="4">
        <v>0</v>
      </c>
      <c r="G14" s="4">
        <v>0</v>
      </c>
      <c r="H14" s="4">
        <v>48894868.962</v>
      </c>
      <c r="I14" s="4">
        <v>113554742.2027</v>
      </c>
      <c r="J14" s="4">
        <v>0</v>
      </c>
      <c r="K14" s="2">
        <v>0</v>
      </c>
      <c r="L14" s="5">
        <v>0</v>
      </c>
      <c r="M14" s="5">
        <v>0</v>
      </c>
      <c r="N14" s="6">
        <v>0</v>
      </c>
      <c r="O14" s="6">
        <v>0</v>
      </c>
      <c r="P14" s="6">
        <v>0</v>
      </c>
      <c r="Q14" s="4">
        <v>6119309.1922</v>
      </c>
    </row>
    <row r="15" ht="30" spans="1:17">
      <c r="A15" s="2">
        <v>14</v>
      </c>
      <c r="B15" s="2">
        <v>1</v>
      </c>
      <c r="C15" s="3" t="s">
        <v>86</v>
      </c>
      <c r="D15" s="3" t="s">
        <v>155</v>
      </c>
      <c r="E15" s="4">
        <v>79737981.1659</v>
      </c>
      <c r="F15" s="4">
        <v>0</v>
      </c>
      <c r="G15" s="4">
        <v>0</v>
      </c>
      <c r="H15" s="4">
        <v>46198972.601</v>
      </c>
      <c r="I15" s="4">
        <v>106573834.9745</v>
      </c>
      <c r="J15" s="4">
        <v>0</v>
      </c>
      <c r="K15" s="2">
        <v>0</v>
      </c>
      <c r="L15" s="5">
        <v>0</v>
      </c>
      <c r="M15" s="5">
        <v>0</v>
      </c>
      <c r="N15" s="6">
        <v>0</v>
      </c>
      <c r="O15" s="6">
        <v>0</v>
      </c>
      <c r="P15" s="6">
        <v>0</v>
      </c>
      <c r="Q15" s="4">
        <v>5835614.2452</v>
      </c>
    </row>
    <row r="16" ht="30" spans="1:17">
      <c r="A16" s="2">
        <v>15</v>
      </c>
      <c r="B16" s="2">
        <v>1</v>
      </c>
      <c r="C16" s="3" t="s">
        <v>86</v>
      </c>
      <c r="D16" s="3" t="s">
        <v>157</v>
      </c>
      <c r="E16" s="4">
        <v>83030594.7943</v>
      </c>
      <c r="F16" s="4">
        <v>0</v>
      </c>
      <c r="G16" s="4">
        <v>0</v>
      </c>
      <c r="H16" s="4">
        <v>48106662.8206</v>
      </c>
      <c r="I16" s="4">
        <v>115299601.64</v>
      </c>
      <c r="J16" s="4">
        <v>0</v>
      </c>
      <c r="K16" s="2">
        <v>0</v>
      </c>
      <c r="L16" s="5">
        <v>0</v>
      </c>
      <c r="M16" s="5">
        <v>0</v>
      </c>
      <c r="N16" s="6">
        <v>0</v>
      </c>
      <c r="O16" s="6">
        <v>0</v>
      </c>
      <c r="P16" s="6">
        <v>0</v>
      </c>
      <c r="Q16" s="4">
        <v>6190217.9995</v>
      </c>
    </row>
    <row r="17" ht="45" spans="1:17">
      <c r="A17" s="2">
        <v>16</v>
      </c>
      <c r="B17" s="2">
        <v>1</v>
      </c>
      <c r="C17" s="3" t="s">
        <v>86</v>
      </c>
      <c r="D17" s="3" t="s">
        <v>159</v>
      </c>
      <c r="E17" s="4">
        <v>123771841.4207</v>
      </c>
      <c r="F17" s="4">
        <v>0</v>
      </c>
      <c r="G17" s="4">
        <v>0</v>
      </c>
      <c r="H17" s="4">
        <v>71711520.996</v>
      </c>
      <c r="I17" s="4">
        <v>154124707.9166</v>
      </c>
      <c r="J17" s="4">
        <v>0</v>
      </c>
      <c r="K17" s="2">
        <v>0</v>
      </c>
      <c r="L17" s="5">
        <v>0</v>
      </c>
      <c r="M17" s="5">
        <v>0</v>
      </c>
      <c r="N17" s="6">
        <v>0</v>
      </c>
      <c r="O17" s="6">
        <v>0</v>
      </c>
      <c r="P17" s="6">
        <v>0</v>
      </c>
      <c r="Q17" s="4">
        <v>7768019.5814</v>
      </c>
    </row>
    <row r="18" ht="45" spans="1:17">
      <c r="A18" s="2">
        <v>17</v>
      </c>
      <c r="B18" s="2">
        <v>1</v>
      </c>
      <c r="C18" s="3" t="s">
        <v>86</v>
      </c>
      <c r="D18" s="3" t="s">
        <v>161</v>
      </c>
      <c r="E18" s="4">
        <v>106946131.7228</v>
      </c>
      <c r="F18" s="4">
        <v>0</v>
      </c>
      <c r="G18" s="4">
        <v>0</v>
      </c>
      <c r="H18" s="4">
        <v>61962960.9001</v>
      </c>
      <c r="I18" s="4">
        <v>129998800.6894</v>
      </c>
      <c r="J18" s="4">
        <v>0</v>
      </c>
      <c r="K18" s="2">
        <v>0</v>
      </c>
      <c r="L18" s="5">
        <v>0</v>
      </c>
      <c r="M18" s="5">
        <v>0</v>
      </c>
      <c r="N18" s="6">
        <v>0</v>
      </c>
      <c r="O18" s="6">
        <v>0</v>
      </c>
      <c r="P18" s="6">
        <v>0</v>
      </c>
      <c r="Q18" s="4">
        <v>6787574.2398</v>
      </c>
    </row>
    <row r="19" ht="30" spans="1:17">
      <c r="A19" s="2">
        <v>18</v>
      </c>
      <c r="B19" s="2">
        <v>2</v>
      </c>
      <c r="C19" s="3" t="s">
        <v>87</v>
      </c>
      <c r="D19" s="3" t="s">
        <v>166</v>
      </c>
      <c r="E19" s="4">
        <v>109676747.7926</v>
      </c>
      <c r="F19" s="4">
        <v>0</v>
      </c>
      <c r="G19" s="4">
        <v>0</v>
      </c>
      <c r="H19" s="4">
        <v>63545038.2884</v>
      </c>
      <c r="I19" s="4">
        <v>155238142.0413</v>
      </c>
      <c r="J19" s="4">
        <v>0</v>
      </c>
      <c r="K19" s="2">
        <v>0</v>
      </c>
      <c r="L19" s="5">
        <v>0</v>
      </c>
      <c r="M19" s="5">
        <v>0</v>
      </c>
      <c r="N19" s="6">
        <v>0</v>
      </c>
      <c r="O19" s="6">
        <v>0</v>
      </c>
      <c r="P19" s="6">
        <v>0</v>
      </c>
      <c r="Q19" s="4">
        <v>6272867.4582</v>
      </c>
    </row>
    <row r="20" ht="30" spans="1:17">
      <c r="A20" s="2">
        <v>19</v>
      </c>
      <c r="B20" s="2">
        <v>2</v>
      </c>
      <c r="C20" s="3" t="s">
        <v>87</v>
      </c>
      <c r="D20" s="3" t="s">
        <v>168</v>
      </c>
      <c r="E20" s="4">
        <v>133986312.5555</v>
      </c>
      <c r="F20" s="4">
        <v>0</v>
      </c>
      <c r="G20" s="4">
        <v>0</v>
      </c>
      <c r="H20" s="4">
        <v>77629630.0978</v>
      </c>
      <c r="I20" s="4">
        <v>163183909.2212</v>
      </c>
      <c r="J20" s="4">
        <v>0</v>
      </c>
      <c r="K20" s="2">
        <v>0</v>
      </c>
      <c r="L20" s="5">
        <v>0</v>
      </c>
      <c r="M20" s="5">
        <v>0</v>
      </c>
      <c r="N20" s="6">
        <v>0</v>
      </c>
      <c r="O20" s="6">
        <v>0</v>
      </c>
      <c r="P20" s="6">
        <v>0</v>
      </c>
      <c r="Q20" s="4">
        <v>6595773.0528</v>
      </c>
    </row>
    <row r="21" ht="30" spans="1:17">
      <c r="A21" s="2">
        <v>20</v>
      </c>
      <c r="B21" s="2">
        <v>2</v>
      </c>
      <c r="C21" s="3" t="s">
        <v>87</v>
      </c>
      <c r="D21" s="3" t="s">
        <v>169</v>
      </c>
      <c r="E21" s="4">
        <v>114089383.5254</v>
      </c>
      <c r="F21" s="4">
        <v>0</v>
      </c>
      <c r="G21" s="4">
        <v>0</v>
      </c>
      <c r="H21" s="4">
        <v>66101652.2676</v>
      </c>
      <c r="I21" s="4">
        <v>150487610.1322</v>
      </c>
      <c r="J21" s="4">
        <v>0</v>
      </c>
      <c r="K21" s="2">
        <v>0</v>
      </c>
      <c r="L21" s="5">
        <v>0</v>
      </c>
      <c r="M21" s="5">
        <v>0</v>
      </c>
      <c r="N21" s="6">
        <v>0</v>
      </c>
      <c r="O21" s="6">
        <v>0</v>
      </c>
      <c r="P21" s="6">
        <v>0</v>
      </c>
      <c r="Q21" s="4">
        <v>6079812.0495</v>
      </c>
    </row>
    <row r="22" ht="30" spans="1:17">
      <c r="A22" s="2">
        <v>21</v>
      </c>
      <c r="B22" s="2">
        <v>2</v>
      </c>
      <c r="C22" s="3" t="s">
        <v>87</v>
      </c>
      <c r="D22" s="3" t="s">
        <v>171</v>
      </c>
      <c r="E22" s="4">
        <v>99886899.1425</v>
      </c>
      <c r="F22" s="4">
        <v>0</v>
      </c>
      <c r="G22" s="4">
        <v>0</v>
      </c>
      <c r="H22" s="4">
        <v>57872948.9912</v>
      </c>
      <c r="I22" s="4">
        <v>140468114.1012</v>
      </c>
      <c r="J22" s="4">
        <v>0</v>
      </c>
      <c r="K22" s="2">
        <v>0</v>
      </c>
      <c r="L22" s="5">
        <v>0</v>
      </c>
      <c r="M22" s="5">
        <v>0</v>
      </c>
      <c r="N22" s="6">
        <v>0</v>
      </c>
      <c r="O22" s="6">
        <v>0</v>
      </c>
      <c r="P22" s="6">
        <v>0</v>
      </c>
      <c r="Q22" s="4">
        <v>5672632.8244</v>
      </c>
    </row>
    <row r="23" ht="30" spans="1:17">
      <c r="A23" s="2">
        <v>22</v>
      </c>
      <c r="B23" s="2">
        <v>2</v>
      </c>
      <c r="C23" s="3" t="s">
        <v>87</v>
      </c>
      <c r="D23" s="3" t="s">
        <v>173</v>
      </c>
      <c r="E23" s="4">
        <v>98841666.1222</v>
      </c>
      <c r="F23" s="4">
        <v>0</v>
      </c>
      <c r="G23" s="4">
        <v>0</v>
      </c>
      <c r="H23" s="4">
        <v>57267356.8887</v>
      </c>
      <c r="I23" s="4">
        <v>145297997.8796</v>
      </c>
      <c r="J23" s="4">
        <v>0</v>
      </c>
      <c r="K23" s="2">
        <v>0</v>
      </c>
      <c r="L23" s="5">
        <v>0</v>
      </c>
      <c r="M23" s="5">
        <v>0</v>
      </c>
      <c r="N23" s="6">
        <v>0</v>
      </c>
      <c r="O23" s="6">
        <v>0</v>
      </c>
      <c r="P23" s="6">
        <v>0</v>
      </c>
      <c r="Q23" s="4">
        <v>5868912.9894</v>
      </c>
    </row>
    <row r="24" ht="30" spans="1:17">
      <c r="A24" s="2">
        <v>23</v>
      </c>
      <c r="B24" s="2">
        <v>2</v>
      </c>
      <c r="C24" s="3" t="s">
        <v>87</v>
      </c>
      <c r="D24" s="3" t="s">
        <v>175</v>
      </c>
      <c r="E24" s="4">
        <v>105675984.2551</v>
      </c>
      <c r="F24" s="4">
        <v>0</v>
      </c>
      <c r="G24" s="4">
        <v>0</v>
      </c>
      <c r="H24" s="4">
        <v>61227056.7902</v>
      </c>
      <c r="I24" s="4">
        <v>154513394.9683</v>
      </c>
      <c r="J24" s="4">
        <v>0</v>
      </c>
      <c r="K24" s="2">
        <v>0</v>
      </c>
      <c r="L24" s="5">
        <v>0</v>
      </c>
      <c r="M24" s="5">
        <v>0</v>
      </c>
      <c r="N24" s="6">
        <v>0</v>
      </c>
      <c r="O24" s="6">
        <v>0</v>
      </c>
      <c r="P24" s="6">
        <v>0</v>
      </c>
      <c r="Q24" s="4">
        <v>6243414.6843</v>
      </c>
    </row>
    <row r="25" ht="30" spans="1:17">
      <c r="A25" s="2">
        <v>24</v>
      </c>
      <c r="B25" s="2">
        <v>2</v>
      </c>
      <c r="C25" s="3" t="s">
        <v>87</v>
      </c>
      <c r="D25" s="3" t="s">
        <v>177</v>
      </c>
      <c r="E25" s="4">
        <v>115106483.7848</v>
      </c>
      <c r="F25" s="4">
        <v>0</v>
      </c>
      <c r="G25" s="4">
        <v>0</v>
      </c>
      <c r="H25" s="4">
        <v>66690944.6767</v>
      </c>
      <c r="I25" s="4">
        <v>151968551.1301</v>
      </c>
      <c r="J25" s="4">
        <v>0</v>
      </c>
      <c r="K25" s="2">
        <v>0</v>
      </c>
      <c r="L25" s="5">
        <v>0</v>
      </c>
      <c r="M25" s="5">
        <v>0</v>
      </c>
      <c r="N25" s="6">
        <v>0</v>
      </c>
      <c r="O25" s="6">
        <v>0</v>
      </c>
      <c r="P25" s="6">
        <v>0</v>
      </c>
      <c r="Q25" s="4">
        <v>6139995.5564</v>
      </c>
    </row>
    <row r="26" ht="30" spans="1:17">
      <c r="A26" s="2">
        <v>25</v>
      </c>
      <c r="B26" s="2">
        <v>2</v>
      </c>
      <c r="C26" s="3" t="s">
        <v>87</v>
      </c>
      <c r="D26" s="3" t="s">
        <v>179</v>
      </c>
      <c r="E26" s="4">
        <v>120410984.143</v>
      </c>
      <c r="F26" s="4">
        <v>0</v>
      </c>
      <c r="G26" s="4">
        <v>0</v>
      </c>
      <c r="H26" s="4">
        <v>69764291.4448</v>
      </c>
      <c r="I26" s="4">
        <v>151776637.1647</v>
      </c>
      <c r="J26" s="4">
        <v>0</v>
      </c>
      <c r="K26" s="2">
        <v>0</v>
      </c>
      <c r="L26" s="5">
        <v>0</v>
      </c>
      <c r="M26" s="5">
        <v>0</v>
      </c>
      <c r="N26" s="6">
        <v>0</v>
      </c>
      <c r="O26" s="6">
        <v>0</v>
      </c>
      <c r="P26" s="6">
        <v>0</v>
      </c>
      <c r="Q26" s="4">
        <v>6132196.4236</v>
      </c>
    </row>
    <row r="27" ht="30" spans="1:17">
      <c r="A27" s="2">
        <v>26</v>
      </c>
      <c r="B27" s="2">
        <v>2</v>
      </c>
      <c r="C27" s="3" t="s">
        <v>87</v>
      </c>
      <c r="D27" s="3" t="s">
        <v>181</v>
      </c>
      <c r="E27" s="4">
        <v>104691359.6991</v>
      </c>
      <c r="F27" s="4">
        <v>0</v>
      </c>
      <c r="G27" s="4">
        <v>0</v>
      </c>
      <c r="H27" s="4">
        <v>60656580.3093</v>
      </c>
      <c r="I27" s="4">
        <v>160527091.0785</v>
      </c>
      <c r="J27" s="4">
        <v>0</v>
      </c>
      <c r="K27" s="2">
        <v>0</v>
      </c>
      <c r="L27" s="5">
        <v>0</v>
      </c>
      <c r="M27" s="5">
        <v>0</v>
      </c>
      <c r="N27" s="6">
        <v>0</v>
      </c>
      <c r="O27" s="6">
        <v>0</v>
      </c>
      <c r="P27" s="6">
        <v>0</v>
      </c>
      <c r="Q27" s="4">
        <v>6487803.4354</v>
      </c>
    </row>
    <row r="28" ht="30" spans="1:17">
      <c r="A28" s="2">
        <v>27</v>
      </c>
      <c r="B28" s="2">
        <v>2</v>
      </c>
      <c r="C28" s="3" t="s">
        <v>87</v>
      </c>
      <c r="D28" s="3" t="s">
        <v>183</v>
      </c>
      <c r="E28" s="4">
        <v>93737344.7428</v>
      </c>
      <c r="F28" s="4">
        <v>0</v>
      </c>
      <c r="G28" s="4">
        <v>0</v>
      </c>
      <c r="H28" s="4">
        <v>54309990.774</v>
      </c>
      <c r="I28" s="4">
        <v>135415457.2971</v>
      </c>
      <c r="J28" s="4">
        <v>0</v>
      </c>
      <c r="K28" s="2">
        <v>0</v>
      </c>
      <c r="L28" s="5">
        <v>0</v>
      </c>
      <c r="M28" s="5">
        <v>0</v>
      </c>
      <c r="N28" s="6">
        <v>0</v>
      </c>
      <c r="O28" s="6">
        <v>0</v>
      </c>
      <c r="P28" s="6">
        <v>0</v>
      </c>
      <c r="Q28" s="4">
        <v>5467299.4548</v>
      </c>
    </row>
    <row r="29" ht="30" spans="1:17">
      <c r="A29" s="2">
        <v>28</v>
      </c>
      <c r="B29" s="2">
        <v>2</v>
      </c>
      <c r="C29" s="3" t="s">
        <v>87</v>
      </c>
      <c r="D29" s="3" t="s">
        <v>185</v>
      </c>
      <c r="E29" s="4">
        <v>95258101.8708</v>
      </c>
      <c r="F29" s="4">
        <v>0</v>
      </c>
      <c r="G29" s="4">
        <v>0</v>
      </c>
      <c r="H29" s="4">
        <v>55191094.3066</v>
      </c>
      <c r="I29" s="4">
        <v>141888218.666</v>
      </c>
      <c r="J29" s="4">
        <v>0</v>
      </c>
      <c r="K29" s="2">
        <v>0</v>
      </c>
      <c r="L29" s="5">
        <v>0</v>
      </c>
      <c r="M29" s="5">
        <v>0</v>
      </c>
      <c r="N29" s="6">
        <v>0</v>
      </c>
      <c r="O29" s="6">
        <v>0</v>
      </c>
      <c r="P29" s="6">
        <v>0</v>
      </c>
      <c r="Q29" s="4">
        <v>5730344.0181</v>
      </c>
    </row>
    <row r="30" ht="30" spans="1:17">
      <c r="A30" s="2">
        <v>29</v>
      </c>
      <c r="B30" s="2">
        <v>2</v>
      </c>
      <c r="C30" s="3" t="s">
        <v>87</v>
      </c>
      <c r="D30" s="3" t="s">
        <v>187</v>
      </c>
      <c r="E30" s="4">
        <v>93263814.1175</v>
      </c>
      <c r="F30" s="4">
        <v>0</v>
      </c>
      <c r="G30" s="4">
        <v>0</v>
      </c>
      <c r="H30" s="4">
        <v>54035634.3373</v>
      </c>
      <c r="I30" s="4">
        <v>134948750.7472</v>
      </c>
      <c r="J30" s="4">
        <v>0</v>
      </c>
      <c r="K30" s="2">
        <v>0</v>
      </c>
      <c r="L30" s="5">
        <v>0</v>
      </c>
      <c r="M30" s="5">
        <v>0</v>
      </c>
      <c r="N30" s="6">
        <v>0</v>
      </c>
      <c r="O30" s="6">
        <v>0</v>
      </c>
      <c r="P30" s="6">
        <v>0</v>
      </c>
      <c r="Q30" s="4">
        <v>5448333.1105</v>
      </c>
    </row>
    <row r="31" ht="30" spans="1:17">
      <c r="A31" s="2">
        <v>30</v>
      </c>
      <c r="B31" s="2">
        <v>2</v>
      </c>
      <c r="C31" s="3" t="s">
        <v>87</v>
      </c>
      <c r="D31" s="3" t="s">
        <v>189</v>
      </c>
      <c r="E31" s="4">
        <v>108141397.528</v>
      </c>
      <c r="F31" s="4">
        <v>0</v>
      </c>
      <c r="G31" s="4">
        <v>0</v>
      </c>
      <c r="H31" s="4">
        <v>62655479.7147</v>
      </c>
      <c r="I31" s="4">
        <v>147267099.8217</v>
      </c>
      <c r="J31" s="4">
        <v>0</v>
      </c>
      <c r="K31" s="2">
        <v>0</v>
      </c>
      <c r="L31" s="5">
        <v>0</v>
      </c>
      <c r="M31" s="5">
        <v>0</v>
      </c>
      <c r="N31" s="6">
        <v>0</v>
      </c>
      <c r="O31" s="6">
        <v>0</v>
      </c>
      <c r="P31" s="6">
        <v>0</v>
      </c>
      <c r="Q31" s="4">
        <v>5948934.7191</v>
      </c>
    </row>
    <row r="32" ht="30" spans="1:17">
      <c r="A32" s="2">
        <v>31</v>
      </c>
      <c r="B32" s="2">
        <v>2</v>
      </c>
      <c r="C32" s="3" t="s">
        <v>87</v>
      </c>
      <c r="D32" s="3" t="s">
        <v>191</v>
      </c>
      <c r="E32" s="4">
        <v>104836680.4165</v>
      </c>
      <c r="F32" s="4">
        <v>0</v>
      </c>
      <c r="G32" s="4">
        <v>0</v>
      </c>
      <c r="H32" s="4">
        <v>60740776.9211</v>
      </c>
      <c r="I32" s="4">
        <v>147905735.4217</v>
      </c>
      <c r="J32" s="4">
        <v>0</v>
      </c>
      <c r="K32" s="2">
        <v>0</v>
      </c>
      <c r="L32" s="5">
        <v>0</v>
      </c>
      <c r="M32" s="5">
        <v>0</v>
      </c>
      <c r="N32" s="6">
        <v>0</v>
      </c>
      <c r="O32" s="6">
        <v>0</v>
      </c>
      <c r="P32" s="6">
        <v>0</v>
      </c>
      <c r="Q32" s="4">
        <v>5974888.0353</v>
      </c>
    </row>
    <row r="33" ht="30" spans="1:17">
      <c r="A33" s="2">
        <v>32</v>
      </c>
      <c r="B33" s="2">
        <v>2</v>
      </c>
      <c r="C33" s="3" t="s">
        <v>87</v>
      </c>
      <c r="D33" s="3" t="s">
        <v>193</v>
      </c>
      <c r="E33" s="4">
        <v>100039417.7792</v>
      </c>
      <c r="F33" s="4">
        <v>0</v>
      </c>
      <c r="G33" s="4">
        <v>0</v>
      </c>
      <c r="H33" s="4">
        <v>57961315.9679</v>
      </c>
      <c r="I33" s="4">
        <v>146662556.1359</v>
      </c>
      <c r="J33" s="4">
        <v>0</v>
      </c>
      <c r="K33" s="2">
        <v>0</v>
      </c>
      <c r="L33" s="5">
        <v>0</v>
      </c>
      <c r="M33" s="5">
        <v>0</v>
      </c>
      <c r="N33" s="6">
        <v>0</v>
      </c>
      <c r="O33" s="6">
        <v>0</v>
      </c>
      <c r="P33" s="6">
        <v>0</v>
      </c>
      <c r="Q33" s="4">
        <v>5924366.8537</v>
      </c>
    </row>
    <row r="34" ht="30" spans="1:17">
      <c r="A34" s="2">
        <v>33</v>
      </c>
      <c r="B34" s="2">
        <v>2</v>
      </c>
      <c r="C34" s="3" t="s">
        <v>87</v>
      </c>
      <c r="D34" s="3" t="s">
        <v>195</v>
      </c>
      <c r="E34" s="4">
        <v>93199220.2926</v>
      </c>
      <c r="F34" s="4">
        <v>0</v>
      </c>
      <c r="G34" s="4">
        <v>0</v>
      </c>
      <c r="H34" s="4">
        <v>53998209.6583</v>
      </c>
      <c r="I34" s="4">
        <v>140157172.3318</v>
      </c>
      <c r="J34" s="4">
        <v>0</v>
      </c>
      <c r="K34" s="2">
        <v>0</v>
      </c>
      <c r="L34" s="5">
        <v>0</v>
      </c>
      <c r="M34" s="5">
        <v>0</v>
      </c>
      <c r="N34" s="6">
        <v>0</v>
      </c>
      <c r="O34" s="6">
        <v>0</v>
      </c>
      <c r="P34" s="6">
        <v>0</v>
      </c>
      <c r="Q34" s="4">
        <v>5659996.5573</v>
      </c>
    </row>
    <row r="35" ht="30" spans="1:17">
      <c r="A35" s="2">
        <v>34</v>
      </c>
      <c r="B35" s="2">
        <v>2</v>
      </c>
      <c r="C35" s="3" t="s">
        <v>87</v>
      </c>
      <c r="D35" s="3" t="s">
        <v>197</v>
      </c>
      <c r="E35" s="4">
        <v>88572532.76</v>
      </c>
      <c r="F35" s="4">
        <v>0</v>
      </c>
      <c r="G35" s="4">
        <v>0</v>
      </c>
      <c r="H35" s="4">
        <v>51317577.3244</v>
      </c>
      <c r="I35" s="4">
        <v>128926237.7627</v>
      </c>
      <c r="J35" s="4">
        <v>0</v>
      </c>
      <c r="K35" s="2">
        <v>0</v>
      </c>
      <c r="L35" s="5">
        <v>0</v>
      </c>
      <c r="M35" s="5">
        <v>0</v>
      </c>
      <c r="N35" s="6">
        <v>0</v>
      </c>
      <c r="O35" s="6">
        <v>0</v>
      </c>
      <c r="P35" s="6">
        <v>0</v>
      </c>
      <c r="Q35" s="4">
        <v>5203586.0531</v>
      </c>
    </row>
    <row r="36" ht="30" spans="1:17">
      <c r="A36" s="2">
        <v>35</v>
      </c>
      <c r="B36" s="2">
        <v>2</v>
      </c>
      <c r="C36" s="3" t="s">
        <v>87</v>
      </c>
      <c r="D36" s="3" t="s">
        <v>199</v>
      </c>
      <c r="E36" s="4">
        <v>100338098.2034</v>
      </c>
      <c r="F36" s="4">
        <v>0</v>
      </c>
      <c r="G36" s="4">
        <v>0</v>
      </c>
      <c r="H36" s="4">
        <v>58134366.8594</v>
      </c>
      <c r="I36" s="4">
        <v>146073882.8239</v>
      </c>
      <c r="J36" s="4">
        <v>0</v>
      </c>
      <c r="K36" s="2">
        <v>0</v>
      </c>
      <c r="L36" s="5">
        <v>0</v>
      </c>
      <c r="M36" s="5">
        <v>0</v>
      </c>
      <c r="N36" s="6">
        <v>0</v>
      </c>
      <c r="O36" s="6">
        <v>0</v>
      </c>
      <c r="P36" s="6">
        <v>0</v>
      </c>
      <c r="Q36" s="4">
        <v>5900443.9396</v>
      </c>
    </row>
    <row r="37" ht="30" spans="1:17">
      <c r="A37" s="2">
        <v>36</v>
      </c>
      <c r="B37" s="2">
        <v>2</v>
      </c>
      <c r="C37" s="3" t="s">
        <v>87</v>
      </c>
      <c r="D37" s="3" t="s">
        <v>201</v>
      </c>
      <c r="E37" s="4">
        <v>126297361.0169</v>
      </c>
      <c r="F37" s="4">
        <v>0</v>
      </c>
      <c r="G37" s="4">
        <v>0</v>
      </c>
      <c r="H37" s="4">
        <v>73174768.6093</v>
      </c>
      <c r="I37" s="4">
        <v>158895969.3205</v>
      </c>
      <c r="J37" s="4">
        <v>0</v>
      </c>
      <c r="K37" s="2">
        <v>0</v>
      </c>
      <c r="L37" s="5">
        <v>0</v>
      </c>
      <c r="M37" s="5">
        <v>0</v>
      </c>
      <c r="N37" s="6">
        <v>0</v>
      </c>
      <c r="O37" s="6">
        <v>0</v>
      </c>
      <c r="P37" s="6">
        <v>0</v>
      </c>
      <c r="Q37" s="4">
        <v>6421516.7788</v>
      </c>
    </row>
    <row r="38" ht="30" spans="1:17">
      <c r="A38" s="2">
        <v>37</v>
      </c>
      <c r="B38" s="2">
        <v>2</v>
      </c>
      <c r="C38" s="3" t="s">
        <v>87</v>
      </c>
      <c r="D38" s="3" t="s">
        <v>203</v>
      </c>
      <c r="E38" s="4">
        <v>108209161.9074</v>
      </c>
      <c r="F38" s="4">
        <v>0</v>
      </c>
      <c r="G38" s="4">
        <v>0</v>
      </c>
      <c r="H38" s="4">
        <v>62694741.3646</v>
      </c>
      <c r="I38" s="4">
        <v>117557466.0577</v>
      </c>
      <c r="J38" s="4">
        <v>0</v>
      </c>
      <c r="K38" s="2">
        <v>0</v>
      </c>
      <c r="L38" s="5">
        <v>0</v>
      </c>
      <c r="M38" s="5">
        <v>0</v>
      </c>
      <c r="N38" s="6">
        <v>0</v>
      </c>
      <c r="O38" s="6">
        <v>0</v>
      </c>
      <c r="P38" s="6">
        <v>0</v>
      </c>
      <c r="Q38" s="4">
        <v>4741574.0279</v>
      </c>
    </row>
    <row r="39" ht="30" spans="1:17">
      <c r="A39" s="2">
        <v>38</v>
      </c>
      <c r="B39" s="2">
        <v>2</v>
      </c>
      <c r="C39" s="3" t="s">
        <v>87</v>
      </c>
      <c r="D39" s="3" t="s">
        <v>205</v>
      </c>
      <c r="E39" s="4">
        <v>104862841.8215</v>
      </c>
      <c r="F39" s="4">
        <v>0</v>
      </c>
      <c r="G39" s="4">
        <v>0</v>
      </c>
      <c r="H39" s="4">
        <v>60755934.4409</v>
      </c>
      <c r="I39" s="4">
        <v>159457310.3219</v>
      </c>
      <c r="J39" s="4">
        <v>0</v>
      </c>
      <c r="K39" s="2">
        <v>0</v>
      </c>
      <c r="L39" s="5">
        <v>0</v>
      </c>
      <c r="M39" s="5">
        <v>0</v>
      </c>
      <c r="N39" s="6">
        <v>0</v>
      </c>
      <c r="O39" s="6">
        <v>0</v>
      </c>
      <c r="P39" s="6">
        <v>0</v>
      </c>
      <c r="Q39" s="4">
        <v>6444328.9435</v>
      </c>
    </row>
    <row r="40" ht="30" spans="1:17">
      <c r="A40" s="2">
        <v>39</v>
      </c>
      <c r="B40" s="2">
        <v>3</v>
      </c>
      <c r="C40" s="3" t="s">
        <v>88</v>
      </c>
      <c r="D40" s="3" t="s">
        <v>210</v>
      </c>
      <c r="E40" s="4">
        <v>100693117.9829</v>
      </c>
      <c r="F40" s="4">
        <v>0</v>
      </c>
      <c r="G40" s="4">
        <v>0</v>
      </c>
      <c r="H40" s="4">
        <v>58340059.9159</v>
      </c>
      <c r="I40" s="4">
        <v>133953322.1593</v>
      </c>
      <c r="J40" s="4">
        <v>0</v>
      </c>
      <c r="K40" s="2">
        <v>0</v>
      </c>
      <c r="L40" s="5">
        <v>0</v>
      </c>
      <c r="M40" s="5">
        <v>0</v>
      </c>
      <c r="N40" s="6">
        <v>0</v>
      </c>
      <c r="O40" s="6">
        <v>0</v>
      </c>
      <c r="P40" s="6">
        <v>0</v>
      </c>
      <c r="Q40" s="4">
        <v>5697614.6423</v>
      </c>
    </row>
    <row r="41" ht="45" spans="1:17">
      <c r="A41" s="2">
        <v>40</v>
      </c>
      <c r="B41" s="2">
        <v>3</v>
      </c>
      <c r="C41" s="3" t="s">
        <v>88</v>
      </c>
      <c r="D41" s="3" t="s">
        <v>211</v>
      </c>
      <c r="E41" s="4">
        <v>78621033.4218</v>
      </c>
      <c r="F41" s="4">
        <v>0</v>
      </c>
      <c r="G41" s="4">
        <v>0</v>
      </c>
      <c r="H41" s="4">
        <v>45551830.079</v>
      </c>
      <c r="I41" s="4">
        <v>110868687.7949</v>
      </c>
      <c r="J41" s="4">
        <v>0</v>
      </c>
      <c r="K41" s="2">
        <v>0</v>
      </c>
      <c r="L41" s="5">
        <v>0</v>
      </c>
      <c r="M41" s="5">
        <v>0</v>
      </c>
      <c r="N41" s="6">
        <v>0</v>
      </c>
      <c r="O41" s="6">
        <v>0</v>
      </c>
      <c r="P41" s="6">
        <v>0</v>
      </c>
      <c r="Q41" s="4">
        <v>4759485.269</v>
      </c>
    </row>
    <row r="42" ht="30" spans="1:17">
      <c r="A42" s="2">
        <v>41</v>
      </c>
      <c r="B42" s="2">
        <v>3</v>
      </c>
      <c r="C42" s="3" t="s">
        <v>88</v>
      </c>
      <c r="D42" s="3" t="s">
        <v>213</v>
      </c>
      <c r="E42" s="4">
        <v>103802037.1727</v>
      </c>
      <c r="F42" s="4">
        <v>0</v>
      </c>
      <c r="G42" s="4">
        <v>0</v>
      </c>
      <c r="H42" s="4">
        <v>60141320.3739</v>
      </c>
      <c r="I42" s="4">
        <v>143789133.3077</v>
      </c>
      <c r="J42" s="4">
        <v>0</v>
      </c>
      <c r="K42" s="2">
        <v>0</v>
      </c>
      <c r="L42" s="5">
        <v>0</v>
      </c>
      <c r="M42" s="5">
        <v>0</v>
      </c>
      <c r="N42" s="6">
        <v>0</v>
      </c>
      <c r="O42" s="6">
        <v>0</v>
      </c>
      <c r="P42" s="6">
        <v>0</v>
      </c>
      <c r="Q42" s="4">
        <v>6097329.1538</v>
      </c>
    </row>
    <row r="43" ht="30" spans="1:17">
      <c r="A43" s="2">
        <v>42</v>
      </c>
      <c r="B43" s="2">
        <v>3</v>
      </c>
      <c r="C43" s="3" t="s">
        <v>88</v>
      </c>
      <c r="D43" s="3" t="s">
        <v>215</v>
      </c>
      <c r="E43" s="4">
        <v>79576051.659</v>
      </c>
      <c r="F43" s="4">
        <v>0</v>
      </c>
      <c r="G43" s="4">
        <v>0</v>
      </c>
      <c r="H43" s="4">
        <v>46105153.1094</v>
      </c>
      <c r="I43" s="4">
        <v>114998511.7486</v>
      </c>
      <c r="J43" s="4">
        <v>0</v>
      </c>
      <c r="K43" s="2">
        <v>0</v>
      </c>
      <c r="L43" s="5">
        <v>0</v>
      </c>
      <c r="M43" s="5">
        <v>0</v>
      </c>
      <c r="N43" s="6">
        <v>0</v>
      </c>
      <c r="O43" s="6">
        <v>0</v>
      </c>
      <c r="P43" s="6">
        <v>0</v>
      </c>
      <c r="Q43" s="4">
        <v>4927315.9176</v>
      </c>
    </row>
    <row r="44" ht="30" spans="1:17">
      <c r="A44" s="2">
        <v>43</v>
      </c>
      <c r="B44" s="2">
        <v>3</v>
      </c>
      <c r="C44" s="3" t="s">
        <v>88</v>
      </c>
      <c r="D44" s="3" t="s">
        <v>217</v>
      </c>
      <c r="E44" s="4">
        <v>106937146.6232</v>
      </c>
      <c r="F44" s="4">
        <v>0</v>
      </c>
      <c r="G44" s="4">
        <v>0</v>
      </c>
      <c r="H44" s="4">
        <v>61957755.0702</v>
      </c>
      <c r="I44" s="4">
        <v>149699671.9877</v>
      </c>
      <c r="J44" s="4">
        <v>0</v>
      </c>
      <c r="K44" s="2">
        <v>0</v>
      </c>
      <c r="L44" s="5">
        <v>0</v>
      </c>
      <c r="M44" s="5">
        <v>0</v>
      </c>
      <c r="N44" s="6">
        <v>0</v>
      </c>
      <c r="O44" s="6">
        <v>0</v>
      </c>
      <c r="P44" s="6">
        <v>0</v>
      </c>
      <c r="Q44" s="4">
        <v>6337525.7217</v>
      </c>
    </row>
    <row r="45" ht="30" spans="1:17">
      <c r="A45" s="2">
        <v>44</v>
      </c>
      <c r="B45" s="2">
        <v>3</v>
      </c>
      <c r="C45" s="3" t="s">
        <v>88</v>
      </c>
      <c r="D45" s="3" t="s">
        <v>219</v>
      </c>
      <c r="E45" s="4">
        <v>93207769.4277</v>
      </c>
      <c r="F45" s="4">
        <v>0</v>
      </c>
      <c r="G45" s="4">
        <v>0</v>
      </c>
      <c r="H45" s="4">
        <v>54003162.8971</v>
      </c>
      <c r="I45" s="4">
        <v>124057262.3694</v>
      </c>
      <c r="J45" s="4">
        <v>0</v>
      </c>
      <c r="K45" s="2">
        <v>0</v>
      </c>
      <c r="L45" s="5">
        <v>0</v>
      </c>
      <c r="M45" s="5">
        <v>0</v>
      </c>
      <c r="N45" s="6">
        <v>0</v>
      </c>
      <c r="O45" s="6">
        <v>0</v>
      </c>
      <c r="P45" s="6">
        <v>0</v>
      </c>
      <c r="Q45" s="4">
        <v>5295451.7047</v>
      </c>
    </row>
    <row r="46" ht="30" spans="1:17">
      <c r="A46" s="2">
        <v>45</v>
      </c>
      <c r="B46" s="2">
        <v>3</v>
      </c>
      <c r="C46" s="3" t="s">
        <v>88</v>
      </c>
      <c r="D46" s="3" t="s">
        <v>221</v>
      </c>
      <c r="E46" s="4">
        <v>105713844.0584</v>
      </c>
      <c r="F46" s="4">
        <v>0</v>
      </c>
      <c r="G46" s="4">
        <v>0</v>
      </c>
      <c r="H46" s="4">
        <v>61248992.184</v>
      </c>
      <c r="I46" s="4">
        <v>142827212.3142</v>
      </c>
      <c r="J46" s="4">
        <v>0</v>
      </c>
      <c r="K46" s="2">
        <v>0</v>
      </c>
      <c r="L46" s="5">
        <v>0</v>
      </c>
      <c r="M46" s="5">
        <v>0</v>
      </c>
      <c r="N46" s="6">
        <v>0</v>
      </c>
      <c r="O46" s="6">
        <v>0</v>
      </c>
      <c r="P46" s="6">
        <v>0</v>
      </c>
      <c r="Q46" s="4">
        <v>6058237.9416</v>
      </c>
    </row>
    <row r="47" ht="30" spans="1:17">
      <c r="A47" s="2">
        <v>46</v>
      </c>
      <c r="B47" s="2">
        <v>3</v>
      </c>
      <c r="C47" s="3" t="s">
        <v>88</v>
      </c>
      <c r="D47" s="3" t="s">
        <v>223</v>
      </c>
      <c r="E47" s="4">
        <v>84703118.001</v>
      </c>
      <c r="F47" s="4">
        <v>0</v>
      </c>
      <c r="G47" s="4">
        <v>0</v>
      </c>
      <c r="H47" s="4">
        <v>49075697.3092</v>
      </c>
      <c r="I47" s="4">
        <v>115229219.9612</v>
      </c>
      <c r="J47" s="4">
        <v>0</v>
      </c>
      <c r="K47" s="2">
        <v>0</v>
      </c>
      <c r="L47" s="5">
        <v>0</v>
      </c>
      <c r="M47" s="5">
        <v>0</v>
      </c>
      <c r="N47" s="6">
        <v>0</v>
      </c>
      <c r="O47" s="6">
        <v>0</v>
      </c>
      <c r="P47" s="6">
        <v>0</v>
      </c>
      <c r="Q47" s="4">
        <v>4936691.5979</v>
      </c>
    </row>
    <row r="48" ht="60" spans="1:17">
      <c r="A48" s="2">
        <v>47</v>
      </c>
      <c r="B48" s="2">
        <v>3</v>
      </c>
      <c r="C48" s="3" t="s">
        <v>88</v>
      </c>
      <c r="D48" s="3" t="s">
        <v>225</v>
      </c>
      <c r="E48" s="4">
        <v>98300899.2304</v>
      </c>
      <c r="F48" s="4">
        <v>0</v>
      </c>
      <c r="G48" s="4">
        <v>0</v>
      </c>
      <c r="H48" s="4">
        <v>56954044.7825</v>
      </c>
      <c r="I48" s="4">
        <v>133368763.3887</v>
      </c>
      <c r="J48" s="4">
        <v>0</v>
      </c>
      <c r="K48" s="2">
        <v>0</v>
      </c>
      <c r="L48" s="5">
        <v>0</v>
      </c>
      <c r="M48" s="5">
        <v>0</v>
      </c>
      <c r="N48" s="6">
        <v>0</v>
      </c>
      <c r="O48" s="6">
        <v>0</v>
      </c>
      <c r="P48" s="6">
        <v>0</v>
      </c>
      <c r="Q48" s="4">
        <v>5673858.9377</v>
      </c>
    </row>
    <row r="49" ht="30" spans="1:17">
      <c r="A49" s="2">
        <v>48</v>
      </c>
      <c r="B49" s="2">
        <v>3</v>
      </c>
      <c r="C49" s="3" t="s">
        <v>88</v>
      </c>
      <c r="D49" s="3" t="s">
        <v>227</v>
      </c>
      <c r="E49" s="4">
        <v>106946827.5364</v>
      </c>
      <c r="F49" s="4">
        <v>0</v>
      </c>
      <c r="G49" s="4">
        <v>0</v>
      </c>
      <c r="H49" s="4">
        <v>61963364.044</v>
      </c>
      <c r="I49" s="4">
        <v>148809755.4682</v>
      </c>
      <c r="J49" s="4">
        <v>0</v>
      </c>
      <c r="K49" s="2">
        <v>0</v>
      </c>
      <c r="L49" s="5">
        <v>0</v>
      </c>
      <c r="M49" s="5">
        <v>0</v>
      </c>
      <c r="N49" s="6">
        <v>0</v>
      </c>
      <c r="O49" s="6">
        <v>0</v>
      </c>
      <c r="P49" s="6">
        <v>0</v>
      </c>
      <c r="Q49" s="4">
        <v>6301360.6773</v>
      </c>
    </row>
    <row r="50" ht="30" spans="1:17">
      <c r="A50" s="2">
        <v>49</v>
      </c>
      <c r="B50" s="2">
        <v>3</v>
      </c>
      <c r="C50" s="3" t="s">
        <v>88</v>
      </c>
      <c r="D50" s="3" t="s">
        <v>229</v>
      </c>
      <c r="E50" s="4">
        <v>82309239.9019</v>
      </c>
      <c r="F50" s="4">
        <v>0</v>
      </c>
      <c r="G50" s="4">
        <v>0</v>
      </c>
      <c r="H50" s="4">
        <v>47688720.7756</v>
      </c>
      <c r="I50" s="4">
        <v>114511820.2835</v>
      </c>
      <c r="J50" s="4">
        <v>0</v>
      </c>
      <c r="K50" s="2">
        <v>0</v>
      </c>
      <c r="L50" s="5">
        <v>0</v>
      </c>
      <c r="M50" s="5">
        <v>0</v>
      </c>
      <c r="N50" s="6">
        <v>0</v>
      </c>
      <c r="O50" s="6">
        <v>0</v>
      </c>
      <c r="P50" s="6">
        <v>0</v>
      </c>
      <c r="Q50" s="4">
        <v>4907537.4125</v>
      </c>
    </row>
    <row r="51" ht="30" spans="1:17">
      <c r="A51" s="2">
        <v>50</v>
      </c>
      <c r="B51" s="2">
        <v>3</v>
      </c>
      <c r="C51" s="3" t="s">
        <v>88</v>
      </c>
      <c r="D51" s="3" t="s">
        <v>231</v>
      </c>
      <c r="E51" s="4">
        <v>97357040.3651</v>
      </c>
      <c r="F51" s="4">
        <v>0</v>
      </c>
      <c r="G51" s="4">
        <v>0</v>
      </c>
      <c r="H51" s="4">
        <v>56407187.3224</v>
      </c>
      <c r="I51" s="4">
        <v>131841386.8525</v>
      </c>
      <c r="J51" s="4">
        <v>0</v>
      </c>
      <c r="K51" s="2">
        <v>0</v>
      </c>
      <c r="L51" s="5">
        <v>0</v>
      </c>
      <c r="M51" s="5">
        <v>0</v>
      </c>
      <c r="N51" s="6">
        <v>0</v>
      </c>
      <c r="O51" s="6">
        <v>0</v>
      </c>
      <c r="P51" s="6">
        <v>0</v>
      </c>
      <c r="Q51" s="4">
        <v>5611788.3513</v>
      </c>
    </row>
    <row r="52" ht="30" spans="1:17">
      <c r="A52" s="2">
        <v>51</v>
      </c>
      <c r="B52" s="2">
        <v>3</v>
      </c>
      <c r="C52" s="3" t="s">
        <v>88</v>
      </c>
      <c r="D52" s="3" t="s">
        <v>233</v>
      </c>
      <c r="E52" s="4">
        <v>97384489.5123</v>
      </c>
      <c r="F52" s="4">
        <v>0</v>
      </c>
      <c r="G52" s="4">
        <v>0</v>
      </c>
      <c r="H52" s="4">
        <v>56423090.9405</v>
      </c>
      <c r="I52" s="4">
        <v>131876360.4541</v>
      </c>
      <c r="J52" s="4">
        <v>0</v>
      </c>
      <c r="K52" s="2">
        <v>0</v>
      </c>
      <c r="L52" s="5">
        <v>0</v>
      </c>
      <c r="M52" s="5">
        <v>0</v>
      </c>
      <c r="N52" s="6">
        <v>0</v>
      </c>
      <c r="O52" s="6">
        <v>0</v>
      </c>
      <c r="P52" s="6">
        <v>0</v>
      </c>
      <c r="Q52" s="4">
        <v>5613209.6328</v>
      </c>
    </row>
    <row r="53" ht="30" spans="1:17">
      <c r="A53" s="2">
        <v>52</v>
      </c>
      <c r="B53" s="2">
        <v>3</v>
      </c>
      <c r="C53" s="3" t="s">
        <v>88</v>
      </c>
      <c r="D53" s="3" t="s">
        <v>235</v>
      </c>
      <c r="E53" s="4">
        <v>100437613.9394</v>
      </c>
      <c r="F53" s="4">
        <v>0</v>
      </c>
      <c r="G53" s="4">
        <v>0</v>
      </c>
      <c r="H53" s="4">
        <v>58192024.7621</v>
      </c>
      <c r="I53" s="4">
        <v>135125084.7627</v>
      </c>
      <c r="J53" s="4">
        <v>0</v>
      </c>
      <c r="K53" s="2">
        <v>0</v>
      </c>
      <c r="L53" s="5">
        <v>0</v>
      </c>
      <c r="M53" s="5">
        <v>0</v>
      </c>
      <c r="N53" s="6">
        <v>0</v>
      </c>
      <c r="O53" s="6">
        <v>0</v>
      </c>
      <c r="P53" s="6">
        <v>0</v>
      </c>
      <c r="Q53" s="4">
        <v>5745233.5432</v>
      </c>
    </row>
    <row r="54" ht="30" spans="1:17">
      <c r="A54" s="2">
        <v>53</v>
      </c>
      <c r="B54" s="2">
        <v>3</v>
      </c>
      <c r="C54" s="3" t="s">
        <v>88</v>
      </c>
      <c r="D54" s="3" t="s">
        <v>237</v>
      </c>
      <c r="E54" s="4">
        <v>91759603.1073</v>
      </c>
      <c r="F54" s="4">
        <v>0</v>
      </c>
      <c r="G54" s="4">
        <v>0</v>
      </c>
      <c r="H54" s="4">
        <v>53164117.3735</v>
      </c>
      <c r="I54" s="4">
        <v>122228642.6256</v>
      </c>
      <c r="J54" s="4">
        <v>0</v>
      </c>
      <c r="K54" s="2">
        <v>0</v>
      </c>
      <c r="L54" s="5">
        <v>0</v>
      </c>
      <c r="M54" s="5">
        <v>0</v>
      </c>
      <c r="N54" s="6">
        <v>0</v>
      </c>
      <c r="O54" s="6">
        <v>0</v>
      </c>
      <c r="P54" s="6">
        <v>0</v>
      </c>
      <c r="Q54" s="4">
        <v>5221138.988</v>
      </c>
    </row>
    <row r="55" ht="30" spans="1:17">
      <c r="A55" s="2">
        <v>54</v>
      </c>
      <c r="B55" s="2">
        <v>3</v>
      </c>
      <c r="C55" s="3" t="s">
        <v>88</v>
      </c>
      <c r="D55" s="3" t="s">
        <v>239</v>
      </c>
      <c r="E55" s="4">
        <v>93691177.2355</v>
      </c>
      <c r="F55" s="4">
        <v>0</v>
      </c>
      <c r="G55" s="4">
        <v>0</v>
      </c>
      <c r="H55" s="4">
        <v>54283242.023</v>
      </c>
      <c r="I55" s="4">
        <v>130409820.3511</v>
      </c>
      <c r="J55" s="4">
        <v>0</v>
      </c>
      <c r="K55" s="2">
        <v>0</v>
      </c>
      <c r="L55" s="5">
        <v>0</v>
      </c>
      <c r="M55" s="5">
        <v>0</v>
      </c>
      <c r="N55" s="6">
        <v>0</v>
      </c>
      <c r="O55" s="6">
        <v>0</v>
      </c>
      <c r="P55" s="6">
        <v>0</v>
      </c>
      <c r="Q55" s="4">
        <v>5553611.3595</v>
      </c>
    </row>
    <row r="56" ht="30" spans="1:17">
      <c r="A56" s="2">
        <v>55</v>
      </c>
      <c r="B56" s="2">
        <v>3</v>
      </c>
      <c r="C56" s="3" t="s">
        <v>88</v>
      </c>
      <c r="D56" s="3" t="s">
        <v>241</v>
      </c>
      <c r="E56" s="4">
        <v>87455144.6921</v>
      </c>
      <c r="F56" s="4">
        <v>0</v>
      </c>
      <c r="G56" s="4">
        <v>0</v>
      </c>
      <c r="H56" s="4">
        <v>50670179.6856</v>
      </c>
      <c r="I56" s="4">
        <v>123644044.8574</v>
      </c>
      <c r="J56" s="4">
        <v>0</v>
      </c>
      <c r="K56" s="2">
        <v>0</v>
      </c>
      <c r="L56" s="5">
        <v>0</v>
      </c>
      <c r="M56" s="5">
        <v>0</v>
      </c>
      <c r="N56" s="6">
        <v>0</v>
      </c>
      <c r="O56" s="6">
        <v>0</v>
      </c>
      <c r="P56" s="6">
        <v>0</v>
      </c>
      <c r="Q56" s="4">
        <v>5278659.085</v>
      </c>
    </row>
    <row r="57" ht="30" spans="1:17">
      <c r="A57" s="2">
        <v>56</v>
      </c>
      <c r="B57" s="2">
        <v>3</v>
      </c>
      <c r="C57" s="3" t="s">
        <v>88</v>
      </c>
      <c r="D57" s="3" t="s">
        <v>243</v>
      </c>
      <c r="E57" s="4">
        <v>108654673.963</v>
      </c>
      <c r="F57" s="4">
        <v>0</v>
      </c>
      <c r="G57" s="4">
        <v>0</v>
      </c>
      <c r="H57" s="4">
        <v>62952864.2684</v>
      </c>
      <c r="I57" s="4">
        <v>145399388.4629</v>
      </c>
      <c r="J57" s="4">
        <v>0</v>
      </c>
      <c r="K57" s="2">
        <v>0</v>
      </c>
      <c r="L57" s="5">
        <v>0</v>
      </c>
      <c r="M57" s="5">
        <v>0</v>
      </c>
      <c r="N57" s="6">
        <v>0</v>
      </c>
      <c r="O57" s="6">
        <v>0</v>
      </c>
      <c r="P57" s="6">
        <v>0</v>
      </c>
      <c r="Q57" s="4">
        <v>6162767.819</v>
      </c>
    </row>
    <row r="58" ht="30" spans="1:17">
      <c r="A58" s="2">
        <v>57</v>
      </c>
      <c r="B58" s="2">
        <v>3</v>
      </c>
      <c r="C58" s="3" t="s">
        <v>88</v>
      </c>
      <c r="D58" s="3" t="s">
        <v>245</v>
      </c>
      <c r="E58" s="4">
        <v>90664280.6628</v>
      </c>
      <c r="F58" s="4">
        <v>0</v>
      </c>
      <c r="G58" s="4">
        <v>0</v>
      </c>
      <c r="H58" s="4">
        <v>52529504.221</v>
      </c>
      <c r="I58" s="4">
        <v>124995671.6979</v>
      </c>
      <c r="J58" s="4">
        <v>0</v>
      </c>
      <c r="K58" s="2">
        <v>0</v>
      </c>
      <c r="L58" s="5">
        <v>0</v>
      </c>
      <c r="M58" s="5">
        <v>0</v>
      </c>
      <c r="N58" s="6">
        <v>0</v>
      </c>
      <c r="O58" s="6">
        <v>0</v>
      </c>
      <c r="P58" s="6">
        <v>0</v>
      </c>
      <c r="Q58" s="4">
        <v>5333587.4335</v>
      </c>
    </row>
    <row r="59" ht="30" spans="1:17">
      <c r="A59" s="2">
        <v>58</v>
      </c>
      <c r="B59" s="2">
        <v>3</v>
      </c>
      <c r="C59" s="3" t="s">
        <v>88</v>
      </c>
      <c r="D59" s="3" t="s">
        <v>247</v>
      </c>
      <c r="E59" s="4">
        <v>95393939.943</v>
      </c>
      <c r="F59" s="4">
        <v>0</v>
      </c>
      <c r="G59" s="4">
        <v>0</v>
      </c>
      <c r="H59" s="4">
        <v>55269796.8181</v>
      </c>
      <c r="I59" s="4">
        <v>130761907.5341</v>
      </c>
      <c r="J59" s="4">
        <v>0</v>
      </c>
      <c r="K59" s="2">
        <v>0</v>
      </c>
      <c r="L59" s="5">
        <v>0</v>
      </c>
      <c r="M59" s="5">
        <v>0</v>
      </c>
      <c r="N59" s="6">
        <v>0</v>
      </c>
      <c r="O59" s="6">
        <v>0</v>
      </c>
      <c r="P59" s="6">
        <v>0</v>
      </c>
      <c r="Q59" s="4">
        <v>5567919.7225</v>
      </c>
    </row>
    <row r="60" ht="30" spans="1:17">
      <c r="A60" s="2">
        <v>59</v>
      </c>
      <c r="B60" s="2">
        <v>3</v>
      </c>
      <c r="C60" s="3" t="s">
        <v>88</v>
      </c>
      <c r="D60" s="3" t="s">
        <v>249</v>
      </c>
      <c r="E60" s="4">
        <v>99223552.9296</v>
      </c>
      <c r="F60" s="4">
        <v>0</v>
      </c>
      <c r="G60" s="4">
        <v>0</v>
      </c>
      <c r="H60" s="4">
        <v>57488616.2922</v>
      </c>
      <c r="I60" s="4">
        <v>136654518.5696</v>
      </c>
      <c r="J60" s="4">
        <v>0</v>
      </c>
      <c r="K60" s="2">
        <v>0</v>
      </c>
      <c r="L60" s="5">
        <v>0</v>
      </c>
      <c r="M60" s="5">
        <v>0</v>
      </c>
      <c r="N60" s="6">
        <v>0</v>
      </c>
      <c r="O60" s="6">
        <v>0</v>
      </c>
      <c r="P60" s="6">
        <v>0</v>
      </c>
      <c r="Q60" s="4">
        <v>5807387.7344</v>
      </c>
    </row>
    <row r="61" ht="30" spans="1:17">
      <c r="A61" s="2">
        <v>60</v>
      </c>
      <c r="B61" s="2">
        <v>3</v>
      </c>
      <c r="C61" s="3" t="s">
        <v>88</v>
      </c>
      <c r="D61" s="3" t="s">
        <v>251</v>
      </c>
      <c r="E61" s="4">
        <v>85285240.7349</v>
      </c>
      <c r="F61" s="4">
        <v>0</v>
      </c>
      <c r="G61" s="4">
        <v>0</v>
      </c>
      <c r="H61" s="4">
        <v>49412970.3608</v>
      </c>
      <c r="I61" s="4">
        <v>123657270.1689</v>
      </c>
      <c r="J61" s="4">
        <v>0</v>
      </c>
      <c r="K61" s="2">
        <v>0</v>
      </c>
      <c r="L61" s="5">
        <v>0</v>
      </c>
      <c r="M61" s="5">
        <v>0</v>
      </c>
      <c r="N61" s="6">
        <v>0</v>
      </c>
      <c r="O61" s="6">
        <v>0</v>
      </c>
      <c r="P61" s="6">
        <v>0</v>
      </c>
      <c r="Q61" s="4">
        <v>5279196.5444</v>
      </c>
    </row>
    <row r="62" ht="30" spans="1:17">
      <c r="A62" s="2">
        <v>61</v>
      </c>
      <c r="B62" s="2">
        <v>3</v>
      </c>
      <c r="C62" s="3" t="s">
        <v>88</v>
      </c>
      <c r="D62" s="3" t="s">
        <v>253</v>
      </c>
      <c r="E62" s="4">
        <v>89054382.0675</v>
      </c>
      <c r="F62" s="4">
        <v>0</v>
      </c>
      <c r="G62" s="4">
        <v>0</v>
      </c>
      <c r="H62" s="4">
        <v>51596753.479</v>
      </c>
      <c r="I62" s="4">
        <v>129334161.6782</v>
      </c>
      <c r="J62" s="4">
        <v>0</v>
      </c>
      <c r="K62" s="2">
        <v>0</v>
      </c>
      <c r="L62" s="5">
        <v>0</v>
      </c>
      <c r="M62" s="5">
        <v>0</v>
      </c>
      <c r="N62" s="6">
        <v>0</v>
      </c>
      <c r="O62" s="6">
        <v>0</v>
      </c>
      <c r="P62" s="6">
        <v>0</v>
      </c>
      <c r="Q62" s="4">
        <v>5509897.9967</v>
      </c>
    </row>
    <row r="63" ht="30" spans="1:17">
      <c r="A63" s="2">
        <v>62</v>
      </c>
      <c r="B63" s="2">
        <v>3</v>
      </c>
      <c r="C63" s="3" t="s">
        <v>88</v>
      </c>
      <c r="D63" s="3" t="s">
        <v>255</v>
      </c>
      <c r="E63" s="4">
        <v>91216733.3702</v>
      </c>
      <c r="F63" s="4">
        <v>0</v>
      </c>
      <c r="G63" s="4">
        <v>0</v>
      </c>
      <c r="H63" s="4">
        <v>52849586.9108</v>
      </c>
      <c r="I63" s="4">
        <v>118779775.2689</v>
      </c>
      <c r="J63" s="4">
        <v>0</v>
      </c>
      <c r="K63" s="2">
        <v>0</v>
      </c>
      <c r="L63" s="5">
        <v>0</v>
      </c>
      <c r="M63" s="5">
        <v>0</v>
      </c>
      <c r="N63" s="6">
        <v>0</v>
      </c>
      <c r="O63" s="6">
        <v>0</v>
      </c>
      <c r="P63" s="6">
        <v>0</v>
      </c>
      <c r="Q63" s="4">
        <v>5080981.5257</v>
      </c>
    </row>
    <row r="64" ht="30" spans="1:17">
      <c r="A64" s="2">
        <v>63</v>
      </c>
      <c r="B64" s="2">
        <v>3</v>
      </c>
      <c r="C64" s="3" t="s">
        <v>88</v>
      </c>
      <c r="D64" s="3" t="s">
        <v>257</v>
      </c>
      <c r="E64" s="4">
        <v>107473518.8014</v>
      </c>
      <c r="F64" s="4">
        <v>0</v>
      </c>
      <c r="G64" s="4">
        <v>0</v>
      </c>
      <c r="H64" s="4">
        <v>62268520.9461</v>
      </c>
      <c r="I64" s="4">
        <v>143817641.2014</v>
      </c>
      <c r="J64" s="4">
        <v>0</v>
      </c>
      <c r="K64" s="2">
        <v>0</v>
      </c>
      <c r="L64" s="5">
        <v>0</v>
      </c>
      <c r="M64" s="5">
        <v>0</v>
      </c>
      <c r="N64" s="6">
        <v>0</v>
      </c>
      <c r="O64" s="6">
        <v>0</v>
      </c>
      <c r="P64" s="6">
        <v>0</v>
      </c>
      <c r="Q64" s="4">
        <v>6098487.6773</v>
      </c>
    </row>
    <row r="65" ht="30" spans="1:17">
      <c r="A65" s="2">
        <v>64</v>
      </c>
      <c r="B65" s="2">
        <v>3</v>
      </c>
      <c r="C65" s="3" t="s">
        <v>88</v>
      </c>
      <c r="D65" s="3" t="s">
        <v>259</v>
      </c>
      <c r="E65" s="4">
        <v>80057745.1147</v>
      </c>
      <c r="F65" s="4">
        <v>0</v>
      </c>
      <c r="G65" s="4">
        <v>0</v>
      </c>
      <c r="H65" s="4">
        <v>46384238.9658</v>
      </c>
      <c r="I65" s="4">
        <v>108733534.719</v>
      </c>
      <c r="J65" s="4">
        <v>0</v>
      </c>
      <c r="K65" s="2">
        <v>0</v>
      </c>
      <c r="L65" s="5">
        <v>0</v>
      </c>
      <c r="M65" s="5">
        <v>0</v>
      </c>
      <c r="N65" s="6">
        <v>0</v>
      </c>
      <c r="O65" s="6">
        <v>0</v>
      </c>
      <c r="P65" s="6">
        <v>0</v>
      </c>
      <c r="Q65" s="4">
        <v>4672715.4383</v>
      </c>
    </row>
    <row r="66" ht="30" spans="1:17">
      <c r="A66" s="2">
        <v>65</v>
      </c>
      <c r="B66" s="2">
        <v>3</v>
      </c>
      <c r="C66" s="3" t="s">
        <v>88</v>
      </c>
      <c r="D66" s="3" t="s">
        <v>261</v>
      </c>
      <c r="E66" s="4">
        <v>98231507.0361</v>
      </c>
      <c r="F66" s="4">
        <v>0</v>
      </c>
      <c r="G66" s="4">
        <v>0</v>
      </c>
      <c r="H66" s="4">
        <v>56913840.0014</v>
      </c>
      <c r="I66" s="4">
        <v>130409820.3511</v>
      </c>
      <c r="J66" s="4">
        <v>0</v>
      </c>
      <c r="K66" s="2">
        <v>0</v>
      </c>
      <c r="L66" s="5">
        <v>0</v>
      </c>
      <c r="M66" s="5">
        <v>0</v>
      </c>
      <c r="N66" s="6">
        <v>0</v>
      </c>
      <c r="O66" s="6">
        <v>0</v>
      </c>
      <c r="P66" s="6">
        <v>0</v>
      </c>
      <c r="Q66" s="4">
        <v>5553611.3595</v>
      </c>
    </row>
    <row r="67" ht="30" spans="1:17">
      <c r="A67" s="2">
        <v>66</v>
      </c>
      <c r="B67" s="2">
        <v>3</v>
      </c>
      <c r="C67" s="3" t="s">
        <v>88</v>
      </c>
      <c r="D67" s="3" t="s">
        <v>263</v>
      </c>
      <c r="E67" s="4">
        <v>80086254.6566</v>
      </c>
      <c r="F67" s="4">
        <v>0</v>
      </c>
      <c r="G67" s="4">
        <v>0</v>
      </c>
      <c r="H67" s="4">
        <v>46400756.9604</v>
      </c>
      <c r="I67" s="4">
        <v>111796810.77</v>
      </c>
      <c r="J67" s="4">
        <v>0</v>
      </c>
      <c r="K67" s="2">
        <v>0</v>
      </c>
      <c r="L67" s="5">
        <v>0</v>
      </c>
      <c r="M67" s="5">
        <v>0</v>
      </c>
      <c r="N67" s="6">
        <v>0</v>
      </c>
      <c r="O67" s="6">
        <v>0</v>
      </c>
      <c r="P67" s="6">
        <v>0</v>
      </c>
      <c r="Q67" s="4">
        <v>4797202.9739</v>
      </c>
    </row>
    <row r="68" ht="30" spans="1:17">
      <c r="A68" s="2">
        <v>67</v>
      </c>
      <c r="B68" s="2">
        <v>3</v>
      </c>
      <c r="C68" s="3" t="s">
        <v>88</v>
      </c>
      <c r="D68" s="3" t="s">
        <v>265</v>
      </c>
      <c r="E68" s="4">
        <v>104445332.8889</v>
      </c>
      <c r="F68" s="4">
        <v>0</v>
      </c>
      <c r="G68" s="4">
        <v>0</v>
      </c>
      <c r="H68" s="4">
        <v>60514036.1203</v>
      </c>
      <c r="I68" s="4">
        <v>127843228.2227</v>
      </c>
      <c r="J68" s="4">
        <v>0</v>
      </c>
      <c r="K68" s="2">
        <v>0</v>
      </c>
      <c r="L68" s="5">
        <v>0</v>
      </c>
      <c r="M68" s="5">
        <v>0</v>
      </c>
      <c r="N68" s="6">
        <v>0</v>
      </c>
      <c r="O68" s="6">
        <v>0</v>
      </c>
      <c r="P68" s="6">
        <v>0</v>
      </c>
      <c r="Q68" s="4">
        <v>5449308.4095</v>
      </c>
    </row>
    <row r="69" ht="45" spans="1:17">
      <c r="A69" s="2">
        <v>68</v>
      </c>
      <c r="B69" s="2">
        <v>3</v>
      </c>
      <c r="C69" s="3" t="s">
        <v>88</v>
      </c>
      <c r="D69" s="3" t="s">
        <v>267</v>
      </c>
      <c r="E69" s="4">
        <v>86423371.2343</v>
      </c>
      <c r="F69" s="4">
        <v>0</v>
      </c>
      <c r="G69" s="4">
        <v>0</v>
      </c>
      <c r="H69" s="4">
        <v>50072385.8487</v>
      </c>
      <c r="I69" s="4">
        <v>113988685.7377</v>
      </c>
      <c r="J69" s="4">
        <v>0</v>
      </c>
      <c r="K69" s="2">
        <v>0</v>
      </c>
      <c r="L69" s="5">
        <v>0</v>
      </c>
      <c r="M69" s="5">
        <v>0</v>
      </c>
      <c r="N69" s="6">
        <v>0</v>
      </c>
      <c r="O69" s="6">
        <v>0</v>
      </c>
      <c r="P69" s="6">
        <v>0</v>
      </c>
      <c r="Q69" s="4">
        <v>4886277.9082</v>
      </c>
    </row>
    <row r="70" ht="30" spans="1:17">
      <c r="A70" s="2">
        <v>69</v>
      </c>
      <c r="B70" s="2">
        <v>3</v>
      </c>
      <c r="C70" s="3" t="s">
        <v>88</v>
      </c>
      <c r="D70" s="3" t="s">
        <v>269</v>
      </c>
      <c r="E70" s="4">
        <v>130633139.9361</v>
      </c>
      <c r="F70" s="4">
        <v>0</v>
      </c>
      <c r="G70" s="4">
        <v>0</v>
      </c>
      <c r="H70" s="4">
        <v>75686852.9205</v>
      </c>
      <c r="I70" s="4">
        <v>184057561.9181</v>
      </c>
      <c r="J70" s="4">
        <v>0</v>
      </c>
      <c r="K70" s="2">
        <v>0</v>
      </c>
      <c r="L70" s="5">
        <v>0</v>
      </c>
      <c r="M70" s="5">
        <v>0</v>
      </c>
      <c r="N70" s="6">
        <v>0</v>
      </c>
      <c r="O70" s="6">
        <v>0</v>
      </c>
      <c r="P70" s="6">
        <v>0</v>
      </c>
      <c r="Q70" s="4">
        <v>7733785.4691</v>
      </c>
    </row>
    <row r="71" ht="30" spans="1:17">
      <c r="A71" s="2">
        <v>70</v>
      </c>
      <c r="B71" s="2">
        <v>4</v>
      </c>
      <c r="C71" s="3" t="s">
        <v>89</v>
      </c>
      <c r="D71" s="3" t="s">
        <v>274</v>
      </c>
      <c r="E71" s="4">
        <v>146933244.5848</v>
      </c>
      <c r="F71" s="4">
        <v>0</v>
      </c>
      <c r="G71" s="4">
        <v>0</v>
      </c>
      <c r="H71" s="4">
        <v>85130885.4512</v>
      </c>
      <c r="I71" s="4">
        <v>206570561.3809</v>
      </c>
      <c r="J71" s="4">
        <v>0</v>
      </c>
      <c r="K71" s="2">
        <v>0</v>
      </c>
      <c r="L71" s="5">
        <v>0</v>
      </c>
      <c r="M71" s="5">
        <v>0</v>
      </c>
      <c r="N71" s="6">
        <v>0</v>
      </c>
      <c r="O71" s="6">
        <v>0</v>
      </c>
      <c r="P71" s="6">
        <v>0</v>
      </c>
      <c r="Q71" s="4">
        <v>10333871.601</v>
      </c>
    </row>
    <row r="72" ht="45" spans="1:17">
      <c r="A72" s="2">
        <v>71</v>
      </c>
      <c r="B72" s="2">
        <v>4</v>
      </c>
      <c r="C72" s="3" t="s">
        <v>89</v>
      </c>
      <c r="D72" s="3" t="s">
        <v>276</v>
      </c>
      <c r="E72" s="4">
        <v>96631664.2285</v>
      </c>
      <c r="F72" s="4">
        <v>0</v>
      </c>
      <c r="G72" s="4">
        <v>0</v>
      </c>
      <c r="H72" s="4">
        <v>55986915.4298</v>
      </c>
      <c r="I72" s="4">
        <v>142841899.558</v>
      </c>
      <c r="J72" s="4">
        <v>0</v>
      </c>
      <c r="K72" s="2">
        <v>0</v>
      </c>
      <c r="L72" s="5">
        <v>0</v>
      </c>
      <c r="M72" s="5">
        <v>0</v>
      </c>
      <c r="N72" s="6">
        <v>0</v>
      </c>
      <c r="O72" s="6">
        <v>0</v>
      </c>
      <c r="P72" s="6">
        <v>0</v>
      </c>
      <c r="Q72" s="4">
        <v>7744022.0661</v>
      </c>
    </row>
    <row r="73" ht="45" spans="1:17">
      <c r="A73" s="2">
        <v>72</v>
      </c>
      <c r="B73" s="2">
        <v>4</v>
      </c>
      <c r="C73" s="3" t="s">
        <v>89</v>
      </c>
      <c r="D73" s="3" t="s">
        <v>278</v>
      </c>
      <c r="E73" s="4">
        <v>99406655.8274</v>
      </c>
      <c r="F73" s="4">
        <v>0</v>
      </c>
      <c r="G73" s="4">
        <v>0</v>
      </c>
      <c r="H73" s="4">
        <v>57594703.3242</v>
      </c>
      <c r="I73" s="4">
        <v>146981422.0735</v>
      </c>
      <c r="J73" s="4">
        <v>0</v>
      </c>
      <c r="K73" s="2">
        <v>0</v>
      </c>
      <c r="L73" s="5">
        <v>0</v>
      </c>
      <c r="M73" s="5">
        <v>0</v>
      </c>
      <c r="N73" s="6">
        <v>0</v>
      </c>
      <c r="O73" s="6">
        <v>0</v>
      </c>
      <c r="P73" s="6">
        <v>0</v>
      </c>
      <c r="Q73" s="4">
        <v>7912246.8515</v>
      </c>
    </row>
    <row r="74" ht="30" spans="1:17">
      <c r="A74" s="2">
        <v>73</v>
      </c>
      <c r="B74" s="2">
        <v>4</v>
      </c>
      <c r="C74" s="3" t="s">
        <v>89</v>
      </c>
      <c r="D74" s="3" t="s">
        <v>280</v>
      </c>
      <c r="E74" s="4">
        <v>120152336.4811</v>
      </c>
      <c r="F74" s="4">
        <v>0</v>
      </c>
      <c r="G74" s="4">
        <v>0</v>
      </c>
      <c r="H74" s="4">
        <v>69614434.9263</v>
      </c>
      <c r="I74" s="4">
        <v>181539455.052</v>
      </c>
      <c r="J74" s="4">
        <v>0</v>
      </c>
      <c r="K74" s="2">
        <v>0</v>
      </c>
      <c r="L74" s="5">
        <v>0</v>
      </c>
      <c r="M74" s="5">
        <v>0</v>
      </c>
      <c r="N74" s="6">
        <v>0</v>
      </c>
      <c r="O74" s="6">
        <v>0</v>
      </c>
      <c r="P74" s="6">
        <v>0</v>
      </c>
      <c r="Q74" s="4">
        <v>9316640.1508</v>
      </c>
    </row>
    <row r="75" ht="30" spans="1:17">
      <c r="A75" s="2">
        <v>74</v>
      </c>
      <c r="B75" s="2">
        <v>4</v>
      </c>
      <c r="C75" s="3" t="s">
        <v>89</v>
      </c>
      <c r="D75" s="3" t="s">
        <v>282</v>
      </c>
      <c r="E75" s="4">
        <v>91251790.565</v>
      </c>
      <c r="F75" s="4">
        <v>0</v>
      </c>
      <c r="G75" s="4">
        <v>0</v>
      </c>
      <c r="H75" s="4">
        <v>52869898.5158</v>
      </c>
      <c r="I75" s="4">
        <v>130873580.396</v>
      </c>
      <c r="J75" s="4">
        <v>0</v>
      </c>
      <c r="K75" s="2">
        <v>0</v>
      </c>
      <c r="L75" s="5">
        <v>0</v>
      </c>
      <c r="M75" s="5">
        <v>0</v>
      </c>
      <c r="N75" s="6">
        <v>0</v>
      </c>
      <c r="O75" s="6">
        <v>0</v>
      </c>
      <c r="P75" s="6">
        <v>0</v>
      </c>
      <c r="Q75" s="4">
        <v>7257645.2157</v>
      </c>
    </row>
    <row r="76" ht="30" spans="1:17">
      <c r="A76" s="2">
        <v>75</v>
      </c>
      <c r="B76" s="2">
        <v>4</v>
      </c>
      <c r="C76" s="3" t="s">
        <v>89</v>
      </c>
      <c r="D76" s="3" t="s">
        <v>284</v>
      </c>
      <c r="E76" s="4">
        <v>105051159.0105</v>
      </c>
      <c r="F76" s="4">
        <v>0</v>
      </c>
      <c r="G76" s="4">
        <v>0</v>
      </c>
      <c r="H76" s="4">
        <v>60865042.5539</v>
      </c>
      <c r="I76" s="4">
        <v>153339270.1798</v>
      </c>
      <c r="J76" s="4">
        <v>0</v>
      </c>
      <c r="K76" s="2">
        <v>0</v>
      </c>
      <c r="L76" s="5">
        <v>0</v>
      </c>
      <c r="M76" s="5">
        <v>0</v>
      </c>
      <c r="N76" s="6">
        <v>0</v>
      </c>
      <c r="O76" s="6">
        <v>0</v>
      </c>
      <c r="P76" s="6">
        <v>0</v>
      </c>
      <c r="Q76" s="4">
        <v>8170621.49</v>
      </c>
    </row>
    <row r="77" ht="30" spans="1:17">
      <c r="A77" s="2">
        <v>76</v>
      </c>
      <c r="B77" s="2">
        <v>4</v>
      </c>
      <c r="C77" s="3" t="s">
        <v>89</v>
      </c>
      <c r="D77" s="3" t="s">
        <v>286</v>
      </c>
      <c r="E77" s="4">
        <v>97358726.1616</v>
      </c>
      <c r="F77" s="4">
        <v>0</v>
      </c>
      <c r="G77" s="4">
        <v>0</v>
      </c>
      <c r="H77" s="4">
        <v>56408164.0473</v>
      </c>
      <c r="I77" s="4">
        <v>144334596.3884</v>
      </c>
      <c r="J77" s="4">
        <v>0</v>
      </c>
      <c r="K77" s="2">
        <v>0</v>
      </c>
      <c r="L77" s="5">
        <v>0</v>
      </c>
      <c r="M77" s="5">
        <v>0</v>
      </c>
      <c r="N77" s="6">
        <v>0</v>
      </c>
      <c r="O77" s="6">
        <v>0</v>
      </c>
      <c r="P77" s="6">
        <v>0</v>
      </c>
      <c r="Q77" s="4">
        <v>7804683.3146</v>
      </c>
    </row>
    <row r="78" ht="30" spans="1:17">
      <c r="A78" s="2">
        <v>77</v>
      </c>
      <c r="B78" s="2">
        <v>4</v>
      </c>
      <c r="C78" s="3" t="s">
        <v>89</v>
      </c>
      <c r="D78" s="3" t="s">
        <v>288</v>
      </c>
      <c r="E78" s="4">
        <v>87050798.3594</v>
      </c>
      <c r="F78" s="4">
        <v>0</v>
      </c>
      <c r="G78" s="4">
        <v>0</v>
      </c>
      <c r="H78" s="4">
        <v>50435907.575</v>
      </c>
      <c r="I78" s="4">
        <v>126104826.9465</v>
      </c>
      <c r="J78" s="4">
        <v>0</v>
      </c>
      <c r="K78" s="2">
        <v>0</v>
      </c>
      <c r="L78" s="5">
        <v>0</v>
      </c>
      <c r="M78" s="5">
        <v>0</v>
      </c>
      <c r="N78" s="6">
        <v>0</v>
      </c>
      <c r="O78" s="6">
        <v>0</v>
      </c>
      <c r="P78" s="6">
        <v>0</v>
      </c>
      <c r="Q78" s="4">
        <v>7063849.3074</v>
      </c>
    </row>
    <row r="79" ht="30" spans="1:17">
      <c r="A79" s="2">
        <v>78</v>
      </c>
      <c r="B79" s="2">
        <v>4</v>
      </c>
      <c r="C79" s="3" t="s">
        <v>89</v>
      </c>
      <c r="D79" s="3" t="s">
        <v>290</v>
      </c>
      <c r="E79" s="4">
        <v>96686229.5343</v>
      </c>
      <c r="F79" s="4">
        <v>0</v>
      </c>
      <c r="G79" s="4">
        <v>0</v>
      </c>
      <c r="H79" s="4">
        <v>56018529.7375</v>
      </c>
      <c r="I79" s="4">
        <v>144281989.038</v>
      </c>
      <c r="J79" s="4">
        <v>0</v>
      </c>
      <c r="K79" s="2">
        <v>0</v>
      </c>
      <c r="L79" s="5">
        <v>0</v>
      </c>
      <c r="M79" s="5">
        <v>0</v>
      </c>
      <c r="N79" s="6">
        <v>0</v>
      </c>
      <c r="O79" s="6">
        <v>0</v>
      </c>
      <c r="P79" s="6">
        <v>0</v>
      </c>
      <c r="Q79" s="4">
        <v>7802545.4206</v>
      </c>
    </row>
    <row r="80" ht="30" spans="1:17">
      <c r="A80" s="2">
        <v>79</v>
      </c>
      <c r="B80" s="2">
        <v>4</v>
      </c>
      <c r="C80" s="3" t="s">
        <v>89</v>
      </c>
      <c r="D80" s="3" t="s">
        <v>292</v>
      </c>
      <c r="E80" s="4">
        <v>152961100.5114</v>
      </c>
      <c r="F80" s="4">
        <v>0</v>
      </c>
      <c r="G80" s="4">
        <v>0</v>
      </c>
      <c r="H80" s="4">
        <v>88623333.4254</v>
      </c>
      <c r="I80" s="4">
        <v>224383880.4568</v>
      </c>
      <c r="J80" s="4">
        <v>0</v>
      </c>
      <c r="K80" s="2">
        <v>0</v>
      </c>
      <c r="L80" s="5">
        <v>0</v>
      </c>
      <c r="M80" s="5">
        <v>0</v>
      </c>
      <c r="N80" s="6">
        <v>0</v>
      </c>
      <c r="O80" s="6">
        <v>0</v>
      </c>
      <c r="P80" s="6">
        <v>0</v>
      </c>
      <c r="Q80" s="4">
        <v>11057781.6095</v>
      </c>
    </row>
    <row r="81" ht="30" spans="1:17">
      <c r="A81" s="2">
        <v>80</v>
      </c>
      <c r="B81" s="2">
        <v>4</v>
      </c>
      <c r="C81" s="3" t="s">
        <v>89</v>
      </c>
      <c r="D81" s="3" t="s">
        <v>294</v>
      </c>
      <c r="E81" s="4">
        <v>106308149.5763</v>
      </c>
      <c r="F81" s="4">
        <v>0</v>
      </c>
      <c r="G81" s="4">
        <v>0</v>
      </c>
      <c r="H81" s="4">
        <v>61593323.7551</v>
      </c>
      <c r="I81" s="4">
        <v>158815724.7451</v>
      </c>
      <c r="J81" s="4">
        <v>0</v>
      </c>
      <c r="K81" s="2">
        <v>0</v>
      </c>
      <c r="L81" s="5">
        <v>0</v>
      </c>
      <c r="M81" s="5">
        <v>0</v>
      </c>
      <c r="N81" s="6">
        <v>0</v>
      </c>
      <c r="O81" s="6">
        <v>0</v>
      </c>
      <c r="P81" s="6">
        <v>0</v>
      </c>
      <c r="Q81" s="4">
        <v>8393177.4468</v>
      </c>
    </row>
    <row r="82" ht="30" spans="1:17">
      <c r="A82" s="2">
        <v>81</v>
      </c>
      <c r="B82" s="2">
        <v>4</v>
      </c>
      <c r="C82" s="3" t="s">
        <v>89</v>
      </c>
      <c r="D82" s="3" t="s">
        <v>296</v>
      </c>
      <c r="E82" s="4">
        <v>129972386.3188</v>
      </c>
      <c r="F82" s="4">
        <v>0</v>
      </c>
      <c r="G82" s="4">
        <v>0</v>
      </c>
      <c r="H82" s="4">
        <v>75304022.3319</v>
      </c>
      <c r="I82" s="4">
        <v>186581531.6069</v>
      </c>
      <c r="J82" s="4">
        <v>0</v>
      </c>
      <c r="K82" s="2">
        <v>0</v>
      </c>
      <c r="L82" s="5">
        <v>0</v>
      </c>
      <c r="M82" s="5">
        <v>0</v>
      </c>
      <c r="N82" s="6">
        <v>0</v>
      </c>
      <c r="O82" s="6">
        <v>0</v>
      </c>
      <c r="P82" s="6">
        <v>0</v>
      </c>
      <c r="Q82" s="4">
        <v>9521543.5529</v>
      </c>
    </row>
    <row r="83" ht="30" spans="1:17">
      <c r="A83" s="2">
        <v>82</v>
      </c>
      <c r="B83" s="2">
        <v>4</v>
      </c>
      <c r="C83" s="3" t="s">
        <v>89</v>
      </c>
      <c r="D83" s="3" t="s">
        <v>298</v>
      </c>
      <c r="E83" s="4">
        <v>95496529.3589</v>
      </c>
      <c r="F83" s="4">
        <v>0</v>
      </c>
      <c r="G83" s="4">
        <v>0</v>
      </c>
      <c r="H83" s="4">
        <v>55329235.5642</v>
      </c>
      <c r="I83" s="4">
        <v>141411802.5356</v>
      </c>
      <c r="J83" s="4">
        <v>0</v>
      </c>
      <c r="K83" s="2">
        <v>0</v>
      </c>
      <c r="L83" s="5">
        <v>0</v>
      </c>
      <c r="M83" s="5">
        <v>0</v>
      </c>
      <c r="N83" s="6">
        <v>0</v>
      </c>
      <c r="O83" s="6">
        <v>0</v>
      </c>
      <c r="P83" s="6">
        <v>0</v>
      </c>
      <c r="Q83" s="4">
        <v>7685904.7919</v>
      </c>
    </row>
    <row r="84" ht="30" spans="1:17">
      <c r="A84" s="2">
        <v>83</v>
      </c>
      <c r="B84" s="2">
        <v>4</v>
      </c>
      <c r="C84" s="3" t="s">
        <v>89</v>
      </c>
      <c r="D84" s="3" t="s">
        <v>300</v>
      </c>
      <c r="E84" s="4">
        <v>94685377.1038</v>
      </c>
      <c r="F84" s="4">
        <v>0</v>
      </c>
      <c r="G84" s="4">
        <v>0</v>
      </c>
      <c r="H84" s="4">
        <v>54859266.294</v>
      </c>
      <c r="I84" s="4">
        <v>144087430.0103</v>
      </c>
      <c r="J84" s="4">
        <v>0</v>
      </c>
      <c r="K84" s="2">
        <v>0</v>
      </c>
      <c r="L84" s="5">
        <v>0</v>
      </c>
      <c r="M84" s="5">
        <v>0</v>
      </c>
      <c r="N84" s="6">
        <v>0</v>
      </c>
      <c r="O84" s="6">
        <v>0</v>
      </c>
      <c r="P84" s="6">
        <v>0</v>
      </c>
      <c r="Q84" s="4">
        <v>7794638.796</v>
      </c>
    </row>
    <row r="85" ht="30" spans="1:17">
      <c r="A85" s="2">
        <v>84</v>
      </c>
      <c r="B85" s="2">
        <v>4</v>
      </c>
      <c r="C85" s="3" t="s">
        <v>89</v>
      </c>
      <c r="D85" s="3" t="s">
        <v>302</v>
      </c>
      <c r="E85" s="4">
        <v>113643185.8882</v>
      </c>
      <c r="F85" s="4">
        <v>0</v>
      </c>
      <c r="G85" s="4">
        <v>0</v>
      </c>
      <c r="H85" s="4">
        <v>65843132.1482</v>
      </c>
      <c r="I85" s="4">
        <v>166449668.4682</v>
      </c>
      <c r="J85" s="4">
        <v>0</v>
      </c>
      <c r="K85" s="2">
        <v>0</v>
      </c>
      <c r="L85" s="5">
        <v>0</v>
      </c>
      <c r="M85" s="5">
        <v>0</v>
      </c>
      <c r="N85" s="6">
        <v>0</v>
      </c>
      <c r="O85" s="6">
        <v>0</v>
      </c>
      <c r="P85" s="6">
        <v>0</v>
      </c>
      <c r="Q85" s="4">
        <v>8703410.9436</v>
      </c>
    </row>
    <row r="86" ht="30" spans="1:17">
      <c r="A86" s="2">
        <v>85</v>
      </c>
      <c r="B86" s="2">
        <v>4</v>
      </c>
      <c r="C86" s="3" t="s">
        <v>89</v>
      </c>
      <c r="D86" s="3" t="s">
        <v>304</v>
      </c>
      <c r="E86" s="4">
        <v>108589279.9179</v>
      </c>
      <c r="F86" s="4">
        <v>0</v>
      </c>
      <c r="G86" s="4">
        <v>0</v>
      </c>
      <c r="H86" s="4">
        <v>62914975.9541</v>
      </c>
      <c r="I86" s="4">
        <v>162987869.6957</v>
      </c>
      <c r="J86" s="4">
        <v>0</v>
      </c>
      <c r="K86" s="2">
        <v>0</v>
      </c>
      <c r="L86" s="5">
        <v>0</v>
      </c>
      <c r="M86" s="5">
        <v>0</v>
      </c>
      <c r="N86" s="6">
        <v>0</v>
      </c>
      <c r="O86" s="6">
        <v>0</v>
      </c>
      <c r="P86" s="6">
        <v>0</v>
      </c>
      <c r="Q86" s="4">
        <v>8562727.9654</v>
      </c>
    </row>
    <row r="87" ht="30" spans="1:17">
      <c r="A87" s="2">
        <v>86</v>
      </c>
      <c r="B87" s="2">
        <v>4</v>
      </c>
      <c r="C87" s="3" t="s">
        <v>89</v>
      </c>
      <c r="D87" s="3" t="s">
        <v>305</v>
      </c>
      <c r="E87" s="4">
        <v>90967822.5354</v>
      </c>
      <c r="F87" s="4">
        <v>0</v>
      </c>
      <c r="G87" s="4">
        <v>0</v>
      </c>
      <c r="H87" s="4">
        <v>52705371.7617</v>
      </c>
      <c r="I87" s="4">
        <v>134498491.3442</v>
      </c>
      <c r="J87" s="4">
        <v>0</v>
      </c>
      <c r="K87" s="2">
        <v>0</v>
      </c>
      <c r="L87" s="5">
        <v>0</v>
      </c>
      <c r="M87" s="5">
        <v>0</v>
      </c>
      <c r="N87" s="6">
        <v>0</v>
      </c>
      <c r="O87" s="6">
        <v>0</v>
      </c>
      <c r="P87" s="6">
        <v>0</v>
      </c>
      <c r="Q87" s="4">
        <v>7404956.8595</v>
      </c>
    </row>
    <row r="88" ht="30" spans="1:17">
      <c r="A88" s="2">
        <v>87</v>
      </c>
      <c r="B88" s="2">
        <v>4</v>
      </c>
      <c r="C88" s="3" t="s">
        <v>89</v>
      </c>
      <c r="D88" s="3" t="s">
        <v>307</v>
      </c>
      <c r="E88" s="4">
        <v>94259232.0753</v>
      </c>
      <c r="F88" s="4">
        <v>0</v>
      </c>
      <c r="G88" s="4">
        <v>0</v>
      </c>
      <c r="H88" s="4">
        <v>54612364.3508</v>
      </c>
      <c r="I88" s="4">
        <v>137942950.2637</v>
      </c>
      <c r="J88" s="4">
        <v>0</v>
      </c>
      <c r="K88" s="2">
        <v>0</v>
      </c>
      <c r="L88" s="5">
        <v>0</v>
      </c>
      <c r="M88" s="5">
        <v>0</v>
      </c>
      <c r="N88" s="6">
        <v>0</v>
      </c>
      <c r="O88" s="6">
        <v>0</v>
      </c>
      <c r="P88" s="6">
        <v>0</v>
      </c>
      <c r="Q88" s="4">
        <v>7544935.1688</v>
      </c>
    </row>
    <row r="89" ht="45" spans="1:17">
      <c r="A89" s="2">
        <v>88</v>
      </c>
      <c r="B89" s="2">
        <v>4</v>
      </c>
      <c r="C89" s="3" t="s">
        <v>89</v>
      </c>
      <c r="D89" s="3" t="s">
        <v>309</v>
      </c>
      <c r="E89" s="4">
        <v>101791967.2433</v>
      </c>
      <c r="F89" s="4">
        <v>0</v>
      </c>
      <c r="G89" s="4">
        <v>0</v>
      </c>
      <c r="H89" s="4">
        <v>58976716.4519</v>
      </c>
      <c r="I89" s="4">
        <v>148447668.2808</v>
      </c>
      <c r="J89" s="4">
        <v>0</v>
      </c>
      <c r="K89" s="2">
        <v>0</v>
      </c>
      <c r="L89" s="5">
        <v>0</v>
      </c>
      <c r="M89" s="5">
        <v>0</v>
      </c>
      <c r="N89" s="6">
        <v>0</v>
      </c>
      <c r="O89" s="6">
        <v>0</v>
      </c>
      <c r="P89" s="6">
        <v>0</v>
      </c>
      <c r="Q89" s="4">
        <v>7971833.1813</v>
      </c>
    </row>
    <row r="90" ht="45" spans="1:17">
      <c r="A90" s="2">
        <v>89</v>
      </c>
      <c r="B90" s="2">
        <v>4</v>
      </c>
      <c r="C90" s="3" t="s">
        <v>89</v>
      </c>
      <c r="D90" s="3" t="s">
        <v>311</v>
      </c>
      <c r="E90" s="4">
        <v>103010897.0629</v>
      </c>
      <c r="F90" s="4">
        <v>0</v>
      </c>
      <c r="G90" s="4">
        <v>0</v>
      </c>
      <c r="H90" s="4">
        <v>59682945.8361</v>
      </c>
      <c r="I90" s="4">
        <v>152795269.0313</v>
      </c>
      <c r="J90" s="4">
        <v>0</v>
      </c>
      <c r="K90" s="2">
        <v>0</v>
      </c>
      <c r="L90" s="5">
        <v>0</v>
      </c>
      <c r="M90" s="5">
        <v>0</v>
      </c>
      <c r="N90" s="6">
        <v>0</v>
      </c>
      <c r="O90" s="6">
        <v>0</v>
      </c>
      <c r="P90" s="6">
        <v>0</v>
      </c>
      <c r="Q90" s="4">
        <v>8148513.9942</v>
      </c>
    </row>
    <row r="91" ht="30" spans="1:17">
      <c r="A91" s="2">
        <v>90</v>
      </c>
      <c r="B91" s="2">
        <v>4</v>
      </c>
      <c r="C91" s="3" t="s">
        <v>89</v>
      </c>
      <c r="D91" s="3" t="s">
        <v>313</v>
      </c>
      <c r="E91" s="4">
        <v>98905630.5743</v>
      </c>
      <c r="F91" s="4">
        <v>0</v>
      </c>
      <c r="G91" s="4">
        <v>0</v>
      </c>
      <c r="H91" s="4">
        <v>57304416.9186</v>
      </c>
      <c r="I91" s="4">
        <v>147161580.2064</v>
      </c>
      <c r="J91" s="4">
        <v>0</v>
      </c>
      <c r="K91" s="2">
        <v>0</v>
      </c>
      <c r="L91" s="5">
        <v>0</v>
      </c>
      <c r="M91" s="5">
        <v>0</v>
      </c>
      <c r="N91" s="6">
        <v>0</v>
      </c>
      <c r="O91" s="6">
        <v>0</v>
      </c>
      <c r="P91" s="6">
        <v>0</v>
      </c>
      <c r="Q91" s="4">
        <v>7919568.2426</v>
      </c>
    </row>
    <row r="92" ht="30" spans="1:17">
      <c r="A92" s="2">
        <v>91</v>
      </c>
      <c r="B92" s="2">
        <v>5</v>
      </c>
      <c r="C92" s="3" t="s">
        <v>90</v>
      </c>
      <c r="D92" s="3" t="s">
        <v>318</v>
      </c>
      <c r="E92" s="4">
        <v>166765585.8382</v>
      </c>
      <c r="F92" s="4">
        <v>0</v>
      </c>
      <c r="G92" s="4">
        <v>0</v>
      </c>
      <c r="H92" s="4">
        <v>96621442.1066</v>
      </c>
      <c r="I92" s="4">
        <v>203312813.5648</v>
      </c>
      <c r="J92" s="4">
        <v>0</v>
      </c>
      <c r="K92" s="2">
        <v>0</v>
      </c>
      <c r="L92" s="5">
        <v>0</v>
      </c>
      <c r="M92" s="5">
        <v>0</v>
      </c>
      <c r="N92" s="6">
        <v>0</v>
      </c>
      <c r="O92" s="6">
        <v>0</v>
      </c>
      <c r="P92" s="6">
        <v>0</v>
      </c>
      <c r="Q92" s="4">
        <v>7978846.0902</v>
      </c>
    </row>
    <row r="93" ht="15" spans="1:17">
      <c r="A93" s="2">
        <v>92</v>
      </c>
      <c r="B93" s="2">
        <v>5</v>
      </c>
      <c r="C93" s="3" t="s">
        <v>90</v>
      </c>
      <c r="D93" s="3" t="s">
        <v>90</v>
      </c>
      <c r="E93" s="4">
        <v>201387008.8805</v>
      </c>
      <c r="F93" s="4">
        <v>0</v>
      </c>
      <c r="G93" s="4">
        <v>0</v>
      </c>
      <c r="H93" s="4">
        <v>116680567.6469</v>
      </c>
      <c r="I93" s="4">
        <v>251625170.5564</v>
      </c>
      <c r="J93" s="4">
        <v>0</v>
      </c>
      <c r="K93" s="2">
        <v>0</v>
      </c>
      <c r="L93" s="5">
        <v>0</v>
      </c>
      <c r="M93" s="5">
        <v>0</v>
      </c>
      <c r="N93" s="6">
        <v>0</v>
      </c>
      <c r="O93" s="6">
        <v>0</v>
      </c>
      <c r="P93" s="6">
        <v>0</v>
      </c>
      <c r="Q93" s="4">
        <v>9942197.143</v>
      </c>
    </row>
    <row r="94" ht="30" spans="1:17">
      <c r="A94" s="2">
        <v>93</v>
      </c>
      <c r="B94" s="2">
        <v>5</v>
      </c>
      <c r="C94" s="3" t="s">
        <v>90</v>
      </c>
      <c r="D94" s="3" t="s">
        <v>321</v>
      </c>
      <c r="E94" s="4">
        <v>88075896.7426</v>
      </c>
      <c r="F94" s="4">
        <v>0</v>
      </c>
      <c r="G94" s="4">
        <v>0</v>
      </c>
      <c r="H94" s="4">
        <v>51029833.9752</v>
      </c>
      <c r="I94" s="4">
        <v>131246915.3402</v>
      </c>
      <c r="J94" s="4">
        <v>0</v>
      </c>
      <c r="K94" s="2">
        <v>0</v>
      </c>
      <c r="L94" s="5">
        <v>0</v>
      </c>
      <c r="M94" s="5">
        <v>0</v>
      </c>
      <c r="N94" s="6">
        <v>0</v>
      </c>
      <c r="O94" s="6">
        <v>0</v>
      </c>
      <c r="P94" s="6">
        <v>0</v>
      </c>
      <c r="Q94" s="4">
        <v>5050182.1631</v>
      </c>
    </row>
    <row r="95" ht="30" spans="1:17">
      <c r="A95" s="2">
        <v>94</v>
      </c>
      <c r="B95" s="2">
        <v>5</v>
      </c>
      <c r="C95" s="3" t="s">
        <v>90</v>
      </c>
      <c r="D95" s="3" t="s">
        <v>323</v>
      </c>
      <c r="E95" s="4">
        <v>104091319.5459</v>
      </c>
      <c r="F95" s="4">
        <v>0</v>
      </c>
      <c r="G95" s="4">
        <v>0</v>
      </c>
      <c r="H95" s="4">
        <v>60308926.1778</v>
      </c>
      <c r="I95" s="4">
        <v>150851823.2876</v>
      </c>
      <c r="J95" s="4">
        <v>0</v>
      </c>
      <c r="K95" s="2">
        <v>0</v>
      </c>
      <c r="L95" s="5">
        <v>0</v>
      </c>
      <c r="M95" s="5">
        <v>0</v>
      </c>
      <c r="N95" s="6">
        <v>0</v>
      </c>
      <c r="O95" s="6">
        <v>0</v>
      </c>
      <c r="P95" s="6">
        <v>0</v>
      </c>
      <c r="Q95" s="4">
        <v>5846900.0021</v>
      </c>
    </row>
    <row r="96" ht="30" spans="1:17">
      <c r="A96" s="2">
        <v>95</v>
      </c>
      <c r="B96" s="2">
        <v>5</v>
      </c>
      <c r="C96" s="3" t="s">
        <v>90</v>
      </c>
      <c r="D96" s="3" t="s">
        <v>325</v>
      </c>
      <c r="E96" s="4">
        <v>132044125.6288</v>
      </c>
      <c r="F96" s="4">
        <v>0</v>
      </c>
      <c r="G96" s="4">
        <v>0</v>
      </c>
      <c r="H96" s="4">
        <v>76504356.5544</v>
      </c>
      <c r="I96" s="4">
        <v>180439784.1853</v>
      </c>
      <c r="J96" s="4">
        <v>0</v>
      </c>
      <c r="K96" s="2">
        <v>0</v>
      </c>
      <c r="L96" s="5">
        <v>0</v>
      </c>
      <c r="M96" s="5">
        <v>0</v>
      </c>
      <c r="N96" s="6">
        <v>0</v>
      </c>
      <c r="O96" s="6">
        <v>0</v>
      </c>
      <c r="P96" s="6">
        <v>0</v>
      </c>
      <c r="Q96" s="4">
        <v>7049316.067</v>
      </c>
    </row>
    <row r="97" ht="15" spans="1:17">
      <c r="A97" s="2">
        <v>96</v>
      </c>
      <c r="B97" s="2">
        <v>5</v>
      </c>
      <c r="C97" s="3" t="s">
        <v>90</v>
      </c>
      <c r="D97" s="3" t="s">
        <v>327</v>
      </c>
      <c r="E97" s="4">
        <v>87437607.9178</v>
      </c>
      <c r="F97" s="4">
        <v>0</v>
      </c>
      <c r="G97" s="4">
        <v>0</v>
      </c>
      <c r="H97" s="4">
        <v>50660019.1454</v>
      </c>
      <c r="I97" s="4">
        <v>132930350.5528</v>
      </c>
      <c r="J97" s="4">
        <v>0</v>
      </c>
      <c r="K97" s="2">
        <v>0</v>
      </c>
      <c r="L97" s="5">
        <v>0</v>
      </c>
      <c r="M97" s="5">
        <v>0</v>
      </c>
      <c r="N97" s="6">
        <v>0</v>
      </c>
      <c r="O97" s="6">
        <v>0</v>
      </c>
      <c r="P97" s="6">
        <v>0</v>
      </c>
      <c r="Q97" s="4">
        <v>5118594.7702</v>
      </c>
    </row>
    <row r="98" ht="30" spans="1:17">
      <c r="A98" s="2">
        <v>97</v>
      </c>
      <c r="B98" s="2">
        <v>5</v>
      </c>
      <c r="C98" s="3" t="s">
        <v>90</v>
      </c>
      <c r="D98" s="3" t="s">
        <v>329</v>
      </c>
      <c r="E98" s="4">
        <v>139495504.4112</v>
      </c>
      <c r="F98" s="4">
        <v>0</v>
      </c>
      <c r="G98" s="4">
        <v>0</v>
      </c>
      <c r="H98" s="4">
        <v>80821572.0039</v>
      </c>
      <c r="I98" s="4">
        <v>190664713.3891</v>
      </c>
      <c r="J98" s="4">
        <v>0</v>
      </c>
      <c r="K98" s="2">
        <v>0</v>
      </c>
      <c r="L98" s="5">
        <v>0</v>
      </c>
      <c r="M98" s="5">
        <v>0</v>
      </c>
      <c r="N98" s="6">
        <v>0</v>
      </c>
      <c r="O98" s="6">
        <v>0</v>
      </c>
      <c r="P98" s="6">
        <v>0</v>
      </c>
      <c r="Q98" s="4">
        <v>7464843.8278</v>
      </c>
    </row>
    <row r="99" ht="30" spans="1:17">
      <c r="A99" s="2">
        <v>98</v>
      </c>
      <c r="B99" s="2">
        <v>5</v>
      </c>
      <c r="C99" s="3" t="s">
        <v>90</v>
      </c>
      <c r="D99" s="3" t="s">
        <v>331</v>
      </c>
      <c r="E99" s="4">
        <v>140816646.2268</v>
      </c>
      <c r="F99" s="4">
        <v>0</v>
      </c>
      <c r="G99" s="4">
        <v>0</v>
      </c>
      <c r="H99" s="4">
        <v>81587021.4629</v>
      </c>
      <c r="I99" s="4">
        <v>180107975.8133</v>
      </c>
      <c r="J99" s="4">
        <v>0</v>
      </c>
      <c r="K99" s="2">
        <v>0</v>
      </c>
      <c r="L99" s="5">
        <v>0</v>
      </c>
      <c r="M99" s="5">
        <v>0</v>
      </c>
      <c r="N99" s="6">
        <v>0</v>
      </c>
      <c r="O99" s="6">
        <v>0</v>
      </c>
      <c r="P99" s="6">
        <v>0</v>
      </c>
      <c r="Q99" s="4">
        <v>7035831.8084</v>
      </c>
    </row>
    <row r="100" ht="15" spans="1:17">
      <c r="A100" s="2">
        <v>99</v>
      </c>
      <c r="B100" s="2">
        <v>5</v>
      </c>
      <c r="C100" s="3" t="s">
        <v>90</v>
      </c>
      <c r="D100" s="3" t="s">
        <v>333</v>
      </c>
      <c r="E100" s="4">
        <v>99048924.4636</v>
      </c>
      <c r="F100" s="4">
        <v>0</v>
      </c>
      <c r="G100" s="4">
        <v>0</v>
      </c>
      <c r="H100" s="4">
        <v>57387439.2171</v>
      </c>
      <c r="I100" s="4">
        <v>152629011.2642</v>
      </c>
      <c r="J100" s="4">
        <v>0</v>
      </c>
      <c r="K100" s="2">
        <v>0</v>
      </c>
      <c r="L100" s="5">
        <v>0</v>
      </c>
      <c r="M100" s="5">
        <v>0</v>
      </c>
      <c r="N100" s="6">
        <v>0</v>
      </c>
      <c r="O100" s="6">
        <v>0</v>
      </c>
      <c r="P100" s="6">
        <v>0</v>
      </c>
      <c r="Q100" s="4">
        <v>5919122.599</v>
      </c>
    </row>
    <row r="101" ht="30" spans="1:17">
      <c r="A101" s="2">
        <v>100</v>
      </c>
      <c r="B101" s="2">
        <v>5</v>
      </c>
      <c r="C101" s="3" t="s">
        <v>90</v>
      </c>
      <c r="D101" s="3" t="s">
        <v>334</v>
      </c>
      <c r="E101" s="4">
        <v>113439925.6455</v>
      </c>
      <c r="F101" s="4">
        <v>0</v>
      </c>
      <c r="G101" s="4">
        <v>0</v>
      </c>
      <c r="H101" s="4">
        <v>65725366.2573</v>
      </c>
      <c r="I101" s="4">
        <v>174091340.745</v>
      </c>
      <c r="J101" s="4">
        <v>0</v>
      </c>
      <c r="K101" s="2">
        <v>0</v>
      </c>
      <c r="L101" s="5">
        <v>0</v>
      </c>
      <c r="M101" s="5">
        <v>0</v>
      </c>
      <c r="N101" s="6">
        <v>0</v>
      </c>
      <c r="O101" s="6">
        <v>0</v>
      </c>
      <c r="P101" s="6">
        <v>0</v>
      </c>
      <c r="Q101" s="4">
        <v>6791323.6219</v>
      </c>
    </row>
    <row r="102" ht="30" spans="1:17">
      <c r="A102" s="2">
        <v>101</v>
      </c>
      <c r="B102" s="2">
        <v>5</v>
      </c>
      <c r="C102" s="3" t="s">
        <v>90</v>
      </c>
      <c r="D102" s="3" t="s">
        <v>336</v>
      </c>
      <c r="E102" s="4">
        <v>87776227.5864</v>
      </c>
      <c r="F102" s="4">
        <v>0</v>
      </c>
      <c r="G102" s="4">
        <v>0</v>
      </c>
      <c r="H102" s="4">
        <v>50856210.2274</v>
      </c>
      <c r="I102" s="4">
        <v>141141799.5469</v>
      </c>
      <c r="J102" s="4">
        <v>0</v>
      </c>
      <c r="K102" s="2">
        <v>0</v>
      </c>
      <c r="L102" s="5">
        <v>0</v>
      </c>
      <c r="M102" s="5">
        <v>0</v>
      </c>
      <c r="N102" s="6">
        <v>0</v>
      </c>
      <c r="O102" s="6">
        <v>0</v>
      </c>
      <c r="P102" s="6">
        <v>0</v>
      </c>
      <c r="Q102" s="4">
        <v>5452297.3265</v>
      </c>
    </row>
    <row r="103" ht="30" spans="1:17">
      <c r="A103" s="2">
        <v>102</v>
      </c>
      <c r="B103" s="2">
        <v>5</v>
      </c>
      <c r="C103" s="3" t="s">
        <v>90</v>
      </c>
      <c r="D103" s="3" t="s">
        <v>338</v>
      </c>
      <c r="E103" s="4">
        <v>135930635.0903</v>
      </c>
      <c r="F103" s="4">
        <v>0</v>
      </c>
      <c r="G103" s="4">
        <v>0</v>
      </c>
      <c r="H103" s="4">
        <v>78756140.98</v>
      </c>
      <c r="I103" s="4">
        <v>193480823.062</v>
      </c>
      <c r="J103" s="4">
        <v>0</v>
      </c>
      <c r="K103" s="2">
        <v>0</v>
      </c>
      <c r="L103" s="5">
        <v>0</v>
      </c>
      <c r="M103" s="5">
        <v>0</v>
      </c>
      <c r="N103" s="6">
        <v>0</v>
      </c>
      <c r="O103" s="6">
        <v>0</v>
      </c>
      <c r="P103" s="6">
        <v>0</v>
      </c>
      <c r="Q103" s="4">
        <v>7579286.8447</v>
      </c>
    </row>
    <row r="104" ht="15" spans="1:17">
      <c r="A104" s="2">
        <v>103</v>
      </c>
      <c r="B104" s="2">
        <v>5</v>
      </c>
      <c r="C104" s="3" t="s">
        <v>90</v>
      </c>
      <c r="D104" s="3" t="s">
        <v>340</v>
      </c>
      <c r="E104" s="4">
        <v>111796460.2666</v>
      </c>
      <c r="F104" s="4">
        <v>0</v>
      </c>
      <c r="G104" s="4">
        <v>0</v>
      </c>
      <c r="H104" s="4">
        <v>64773167.4318</v>
      </c>
      <c r="I104" s="4">
        <v>149880791.5239</v>
      </c>
      <c r="J104" s="4">
        <v>0</v>
      </c>
      <c r="K104" s="2">
        <v>0</v>
      </c>
      <c r="L104" s="5">
        <v>0</v>
      </c>
      <c r="M104" s="5">
        <v>0</v>
      </c>
      <c r="N104" s="6">
        <v>0</v>
      </c>
      <c r="O104" s="6">
        <v>0</v>
      </c>
      <c r="P104" s="6">
        <v>0</v>
      </c>
      <c r="Q104" s="4">
        <v>5807438.5402</v>
      </c>
    </row>
    <row r="105" ht="15" spans="1:17">
      <c r="A105" s="2">
        <v>104</v>
      </c>
      <c r="B105" s="2">
        <v>5</v>
      </c>
      <c r="C105" s="3" t="s">
        <v>90</v>
      </c>
      <c r="D105" s="3" t="s">
        <v>342</v>
      </c>
      <c r="E105" s="4">
        <v>130543112.817</v>
      </c>
      <c r="F105" s="4">
        <v>0</v>
      </c>
      <c r="G105" s="4">
        <v>0</v>
      </c>
      <c r="H105" s="4">
        <v>75634692.5781</v>
      </c>
      <c r="I105" s="4">
        <v>183934205.3929</v>
      </c>
      <c r="J105" s="4">
        <v>0</v>
      </c>
      <c r="K105" s="2">
        <v>0</v>
      </c>
      <c r="L105" s="5">
        <v>0</v>
      </c>
      <c r="M105" s="5">
        <v>0</v>
      </c>
      <c r="N105" s="6">
        <v>0</v>
      </c>
      <c r="O105" s="6">
        <v>0</v>
      </c>
      <c r="P105" s="6">
        <v>0</v>
      </c>
      <c r="Q105" s="4">
        <v>7191324.7783</v>
      </c>
    </row>
    <row r="106" ht="15" spans="1:17">
      <c r="A106" s="2">
        <v>105</v>
      </c>
      <c r="B106" s="2">
        <v>5</v>
      </c>
      <c r="C106" s="3" t="s">
        <v>90</v>
      </c>
      <c r="D106" s="3" t="s">
        <v>344</v>
      </c>
      <c r="E106" s="4">
        <v>167288111.7118</v>
      </c>
      <c r="F106" s="4">
        <v>0</v>
      </c>
      <c r="G106" s="4">
        <v>0</v>
      </c>
      <c r="H106" s="4">
        <v>96924185.6445</v>
      </c>
      <c r="I106" s="4">
        <v>220290586.8465</v>
      </c>
      <c r="J106" s="4">
        <v>0</v>
      </c>
      <c r="K106" s="2">
        <v>0</v>
      </c>
      <c r="L106" s="5">
        <v>0</v>
      </c>
      <c r="M106" s="5">
        <v>0</v>
      </c>
      <c r="N106" s="6">
        <v>0</v>
      </c>
      <c r="O106" s="6">
        <v>0</v>
      </c>
      <c r="P106" s="6">
        <v>0</v>
      </c>
      <c r="Q106" s="4">
        <v>8668800.6096</v>
      </c>
    </row>
    <row r="107" ht="15" spans="1:17">
      <c r="A107" s="2">
        <v>106</v>
      </c>
      <c r="B107" s="2">
        <v>5</v>
      </c>
      <c r="C107" s="3" t="s">
        <v>90</v>
      </c>
      <c r="D107" s="3" t="s">
        <v>346</v>
      </c>
      <c r="E107" s="4">
        <v>125412575.2237</v>
      </c>
      <c r="F107" s="4">
        <v>0</v>
      </c>
      <c r="G107" s="4">
        <v>0</v>
      </c>
      <c r="H107" s="4">
        <v>72662137.1881</v>
      </c>
      <c r="I107" s="4">
        <v>175272214.1186</v>
      </c>
      <c r="J107" s="4">
        <v>0</v>
      </c>
      <c r="K107" s="2">
        <v>0</v>
      </c>
      <c r="L107" s="5">
        <v>0</v>
      </c>
      <c r="M107" s="5">
        <v>0</v>
      </c>
      <c r="N107" s="6">
        <v>0</v>
      </c>
      <c r="O107" s="6">
        <v>0</v>
      </c>
      <c r="P107" s="6">
        <v>0</v>
      </c>
      <c r="Q107" s="4">
        <v>6839312.7726</v>
      </c>
    </row>
    <row r="108" ht="60" spans="1:17">
      <c r="A108" s="2">
        <v>107</v>
      </c>
      <c r="B108" s="2">
        <v>5</v>
      </c>
      <c r="C108" s="3" t="s">
        <v>90</v>
      </c>
      <c r="D108" s="3" t="s">
        <v>348</v>
      </c>
      <c r="E108" s="4">
        <v>123352883.9519</v>
      </c>
      <c r="F108" s="4">
        <v>0</v>
      </c>
      <c r="G108" s="4">
        <v>0</v>
      </c>
      <c r="H108" s="4">
        <v>71468783.4155</v>
      </c>
      <c r="I108" s="4">
        <v>171150031.4561</v>
      </c>
      <c r="J108" s="4">
        <v>0</v>
      </c>
      <c r="K108" s="2">
        <v>0</v>
      </c>
      <c r="L108" s="5">
        <v>0</v>
      </c>
      <c r="M108" s="5">
        <v>0</v>
      </c>
      <c r="N108" s="6">
        <v>0</v>
      </c>
      <c r="O108" s="6">
        <v>0</v>
      </c>
      <c r="P108" s="6">
        <v>0</v>
      </c>
      <c r="Q108" s="4">
        <v>6671792.6561</v>
      </c>
    </row>
    <row r="109" ht="15" spans="1:17">
      <c r="A109" s="2">
        <v>108</v>
      </c>
      <c r="B109" s="2">
        <v>5</v>
      </c>
      <c r="C109" s="3" t="s">
        <v>90</v>
      </c>
      <c r="D109" s="3" t="s">
        <v>350</v>
      </c>
      <c r="E109" s="4">
        <v>173472359.4762</v>
      </c>
      <c r="F109" s="4">
        <v>0</v>
      </c>
      <c r="G109" s="4">
        <v>0</v>
      </c>
      <c r="H109" s="4">
        <v>100507244.669</v>
      </c>
      <c r="I109" s="4">
        <v>209478747.7057</v>
      </c>
      <c r="J109" s="4">
        <v>0</v>
      </c>
      <c r="K109" s="2">
        <v>0</v>
      </c>
      <c r="L109" s="5">
        <v>0</v>
      </c>
      <c r="M109" s="5">
        <v>0</v>
      </c>
      <c r="N109" s="6">
        <v>0</v>
      </c>
      <c r="O109" s="6">
        <v>0</v>
      </c>
      <c r="P109" s="6">
        <v>0</v>
      </c>
      <c r="Q109" s="4">
        <v>8229421.5959</v>
      </c>
    </row>
    <row r="110" ht="15" spans="1:17">
      <c r="A110" s="2">
        <v>109</v>
      </c>
      <c r="B110" s="2">
        <v>5</v>
      </c>
      <c r="C110" s="3" t="s">
        <v>90</v>
      </c>
      <c r="D110" s="3" t="s">
        <v>352</v>
      </c>
      <c r="E110" s="4">
        <v>96547427.546</v>
      </c>
      <c r="F110" s="4">
        <v>0</v>
      </c>
      <c r="G110" s="4">
        <v>0</v>
      </c>
      <c r="H110" s="4">
        <v>55938109.9782</v>
      </c>
      <c r="I110" s="4">
        <v>140212207.0927</v>
      </c>
      <c r="J110" s="4">
        <v>0</v>
      </c>
      <c r="K110" s="2">
        <v>0</v>
      </c>
      <c r="L110" s="5">
        <v>0</v>
      </c>
      <c r="M110" s="5">
        <v>0</v>
      </c>
      <c r="N110" s="6">
        <v>0</v>
      </c>
      <c r="O110" s="6">
        <v>0</v>
      </c>
      <c r="P110" s="6">
        <v>0</v>
      </c>
      <c r="Q110" s="4">
        <v>5414519.904</v>
      </c>
    </row>
    <row r="111" ht="15" spans="1:17">
      <c r="A111" s="2">
        <v>110</v>
      </c>
      <c r="B111" s="2">
        <v>5</v>
      </c>
      <c r="C111" s="3" t="s">
        <v>90</v>
      </c>
      <c r="D111" s="3" t="s">
        <v>354</v>
      </c>
      <c r="E111" s="4">
        <v>108033745.6146</v>
      </c>
      <c r="F111" s="4">
        <v>0</v>
      </c>
      <c r="G111" s="4">
        <v>0</v>
      </c>
      <c r="H111" s="4">
        <v>62593107.8346</v>
      </c>
      <c r="I111" s="4">
        <v>162764890.0369</v>
      </c>
      <c r="J111" s="4">
        <v>0</v>
      </c>
      <c r="K111" s="2">
        <v>0</v>
      </c>
      <c r="L111" s="5">
        <v>0</v>
      </c>
      <c r="M111" s="5">
        <v>0</v>
      </c>
      <c r="N111" s="6">
        <v>0</v>
      </c>
      <c r="O111" s="6">
        <v>0</v>
      </c>
      <c r="P111" s="6">
        <v>0</v>
      </c>
      <c r="Q111" s="4">
        <v>6331031.4666</v>
      </c>
    </row>
    <row r="112" ht="30" spans="1:17">
      <c r="A112" s="2">
        <v>111</v>
      </c>
      <c r="B112" s="2">
        <v>6</v>
      </c>
      <c r="C112" s="3" t="s">
        <v>91</v>
      </c>
      <c r="D112" s="3" t="s">
        <v>359</v>
      </c>
      <c r="E112" s="4">
        <v>122680340.2032</v>
      </c>
      <c r="F112" s="4">
        <v>0</v>
      </c>
      <c r="G112" s="4">
        <v>0</v>
      </c>
      <c r="H112" s="4">
        <v>71079121.8043</v>
      </c>
      <c r="I112" s="4">
        <v>168827627.1693</v>
      </c>
      <c r="J112" s="4">
        <v>0</v>
      </c>
      <c r="K112" s="2">
        <v>0</v>
      </c>
      <c r="L112" s="5">
        <v>0</v>
      </c>
      <c r="M112" s="5">
        <v>0</v>
      </c>
      <c r="N112" s="6">
        <v>0</v>
      </c>
      <c r="O112" s="6">
        <v>0</v>
      </c>
      <c r="P112" s="6">
        <v>0</v>
      </c>
      <c r="Q112" s="4">
        <v>6709967.8618</v>
      </c>
    </row>
    <row r="113" ht="30" spans="1:17">
      <c r="A113" s="2">
        <v>112</v>
      </c>
      <c r="B113" s="2">
        <v>6</v>
      </c>
      <c r="C113" s="3" t="s">
        <v>91</v>
      </c>
      <c r="D113" s="3" t="s">
        <v>361</v>
      </c>
      <c r="E113" s="4">
        <v>140837666.6164</v>
      </c>
      <c r="F113" s="4">
        <v>0</v>
      </c>
      <c r="G113" s="4">
        <v>0</v>
      </c>
      <c r="H113" s="4">
        <v>81599200.3567</v>
      </c>
      <c r="I113" s="4">
        <v>193869901.539</v>
      </c>
      <c r="J113" s="4">
        <v>0</v>
      </c>
      <c r="K113" s="2">
        <v>0</v>
      </c>
      <c r="L113" s="5">
        <v>0</v>
      </c>
      <c r="M113" s="5">
        <v>0</v>
      </c>
      <c r="N113" s="6">
        <v>0</v>
      </c>
      <c r="O113" s="6">
        <v>0</v>
      </c>
      <c r="P113" s="6">
        <v>0</v>
      </c>
      <c r="Q113" s="4">
        <v>7727653.1666</v>
      </c>
    </row>
    <row r="114" ht="60" spans="1:17">
      <c r="A114" s="2">
        <v>113</v>
      </c>
      <c r="B114" s="2">
        <v>6</v>
      </c>
      <c r="C114" s="3" t="s">
        <v>91</v>
      </c>
      <c r="D114" s="3" t="s">
        <v>363</v>
      </c>
      <c r="E114" s="4">
        <v>93727616.7309</v>
      </c>
      <c r="F114" s="4">
        <v>0</v>
      </c>
      <c r="G114" s="4">
        <v>0</v>
      </c>
      <c r="H114" s="4">
        <v>54304354.5119</v>
      </c>
      <c r="I114" s="4">
        <v>137158296.1293</v>
      </c>
      <c r="J114" s="4">
        <v>0</v>
      </c>
      <c r="K114" s="2">
        <v>0</v>
      </c>
      <c r="L114" s="5">
        <v>0</v>
      </c>
      <c r="M114" s="5">
        <v>0</v>
      </c>
      <c r="N114" s="6">
        <v>0</v>
      </c>
      <c r="O114" s="6">
        <v>0</v>
      </c>
      <c r="P114" s="6">
        <v>0</v>
      </c>
      <c r="Q114" s="4">
        <v>5422967.6343</v>
      </c>
    </row>
    <row r="115" ht="30" spans="1:17">
      <c r="A115" s="2">
        <v>114</v>
      </c>
      <c r="B115" s="2">
        <v>6</v>
      </c>
      <c r="C115" s="3" t="s">
        <v>91</v>
      </c>
      <c r="D115" s="3" t="s">
        <v>365</v>
      </c>
      <c r="E115" s="4">
        <v>115570385.792</v>
      </c>
      <c r="F115" s="4">
        <v>0</v>
      </c>
      <c r="G115" s="4">
        <v>0</v>
      </c>
      <c r="H115" s="4">
        <v>66959722.4386</v>
      </c>
      <c r="I115" s="4">
        <v>152922573.6023</v>
      </c>
      <c r="J115" s="4">
        <v>0</v>
      </c>
      <c r="K115" s="2">
        <v>0</v>
      </c>
      <c r="L115" s="5">
        <v>0</v>
      </c>
      <c r="M115" s="5">
        <v>0</v>
      </c>
      <c r="N115" s="6">
        <v>0</v>
      </c>
      <c r="O115" s="6">
        <v>0</v>
      </c>
      <c r="P115" s="6">
        <v>0</v>
      </c>
      <c r="Q115" s="4">
        <v>6063607.2698</v>
      </c>
    </row>
    <row r="116" ht="30" spans="1:17">
      <c r="A116" s="2">
        <v>115</v>
      </c>
      <c r="B116" s="2">
        <v>6</v>
      </c>
      <c r="C116" s="3" t="s">
        <v>91</v>
      </c>
      <c r="D116" s="3" t="s">
        <v>367</v>
      </c>
      <c r="E116" s="4">
        <v>121454399.5673</v>
      </c>
      <c r="F116" s="4">
        <v>0</v>
      </c>
      <c r="G116" s="4">
        <v>0</v>
      </c>
      <c r="H116" s="4">
        <v>70368830.4598</v>
      </c>
      <c r="I116" s="4">
        <v>167321998.9232</v>
      </c>
      <c r="J116" s="4">
        <v>0</v>
      </c>
      <c r="K116" s="2">
        <v>0</v>
      </c>
      <c r="L116" s="5">
        <v>0</v>
      </c>
      <c r="M116" s="5">
        <v>0</v>
      </c>
      <c r="N116" s="6">
        <v>0</v>
      </c>
      <c r="O116" s="6">
        <v>0</v>
      </c>
      <c r="P116" s="6">
        <v>0</v>
      </c>
      <c r="Q116" s="4">
        <v>6648781.0975</v>
      </c>
    </row>
    <row r="117" ht="30" spans="1:17">
      <c r="A117" s="2">
        <v>116</v>
      </c>
      <c r="B117" s="2">
        <v>6</v>
      </c>
      <c r="C117" s="3" t="s">
        <v>91</v>
      </c>
      <c r="D117" s="3" t="s">
        <v>369</v>
      </c>
      <c r="E117" s="4">
        <v>119408528.6659</v>
      </c>
      <c r="F117" s="4">
        <v>0</v>
      </c>
      <c r="G117" s="4">
        <v>0</v>
      </c>
      <c r="H117" s="4">
        <v>69183483.9996</v>
      </c>
      <c r="I117" s="4">
        <v>169443926.6876</v>
      </c>
      <c r="J117" s="4">
        <v>0</v>
      </c>
      <c r="K117" s="2">
        <v>0</v>
      </c>
      <c r="L117" s="5">
        <v>0</v>
      </c>
      <c r="M117" s="5">
        <v>0</v>
      </c>
      <c r="N117" s="6">
        <v>0</v>
      </c>
      <c r="O117" s="6">
        <v>0</v>
      </c>
      <c r="P117" s="6">
        <v>0</v>
      </c>
      <c r="Q117" s="4">
        <v>6735013.4689</v>
      </c>
    </row>
    <row r="118" ht="45" spans="1:17">
      <c r="A118" s="2">
        <v>117</v>
      </c>
      <c r="B118" s="2">
        <v>6</v>
      </c>
      <c r="C118" s="3" t="s">
        <v>91</v>
      </c>
      <c r="D118" s="3" t="s">
        <v>371</v>
      </c>
      <c r="E118" s="4">
        <v>164971050.1792</v>
      </c>
      <c r="F118" s="4">
        <v>0</v>
      </c>
      <c r="G118" s="4">
        <v>0</v>
      </c>
      <c r="H118" s="4">
        <v>95581715.4603</v>
      </c>
      <c r="I118" s="4">
        <v>208316644.0857</v>
      </c>
      <c r="J118" s="4">
        <v>0</v>
      </c>
      <c r="K118" s="2">
        <v>0</v>
      </c>
      <c r="L118" s="5">
        <v>0</v>
      </c>
      <c r="M118" s="5">
        <v>0</v>
      </c>
      <c r="N118" s="6">
        <v>0</v>
      </c>
      <c r="O118" s="6">
        <v>0</v>
      </c>
      <c r="P118" s="6">
        <v>0</v>
      </c>
      <c r="Q118" s="4">
        <v>8314749.9045</v>
      </c>
    </row>
    <row r="119" ht="30" spans="1:17">
      <c r="A119" s="2">
        <v>118</v>
      </c>
      <c r="B119" s="2">
        <v>6</v>
      </c>
      <c r="C119" s="3" t="s">
        <v>91</v>
      </c>
      <c r="D119" s="3" t="s">
        <v>373</v>
      </c>
      <c r="E119" s="4">
        <v>152274445.9858</v>
      </c>
      <c r="F119" s="4">
        <v>0</v>
      </c>
      <c r="G119" s="4">
        <v>0</v>
      </c>
      <c r="H119" s="4">
        <v>88225496.2448</v>
      </c>
      <c r="I119" s="4">
        <v>218288822.891</v>
      </c>
      <c r="J119" s="4">
        <v>0</v>
      </c>
      <c r="K119" s="2">
        <v>0</v>
      </c>
      <c r="L119" s="5">
        <v>0</v>
      </c>
      <c r="M119" s="5">
        <v>0</v>
      </c>
      <c r="N119" s="6">
        <v>0</v>
      </c>
      <c r="O119" s="6">
        <v>0</v>
      </c>
      <c r="P119" s="6">
        <v>0</v>
      </c>
      <c r="Q119" s="4">
        <v>8720006.2193</v>
      </c>
    </row>
    <row r="120" ht="15" spans="1:17">
      <c r="A120" s="2">
        <v>119</v>
      </c>
      <c r="B120" s="2">
        <v>7</v>
      </c>
      <c r="C120" s="3" t="s">
        <v>92</v>
      </c>
      <c r="D120" s="3" t="s">
        <v>378</v>
      </c>
      <c r="E120" s="4">
        <v>121335092.7753</v>
      </c>
      <c r="F120" s="4">
        <v>0</v>
      </c>
      <c r="G120" s="4">
        <v>0</v>
      </c>
      <c r="H120" s="4">
        <v>70299705.9205</v>
      </c>
      <c r="I120" s="4">
        <v>146891266.5917</v>
      </c>
      <c r="J120" s="4">
        <v>0</v>
      </c>
      <c r="K120" s="2">
        <v>0</v>
      </c>
      <c r="L120" s="5">
        <v>0</v>
      </c>
      <c r="M120" s="5">
        <v>0</v>
      </c>
      <c r="N120" s="6">
        <v>0</v>
      </c>
      <c r="O120" s="6">
        <v>0</v>
      </c>
      <c r="P120" s="6">
        <v>0</v>
      </c>
      <c r="Q120" s="4">
        <v>6208077.5572</v>
      </c>
    </row>
    <row r="121" ht="15" spans="1:17">
      <c r="A121" s="2">
        <v>120</v>
      </c>
      <c r="B121" s="2">
        <v>7</v>
      </c>
      <c r="C121" s="3" t="s">
        <v>92</v>
      </c>
      <c r="D121" s="3" t="s">
        <v>380</v>
      </c>
      <c r="E121" s="4">
        <v>107059860.4244</v>
      </c>
      <c r="F121" s="4">
        <v>0</v>
      </c>
      <c r="G121" s="4">
        <v>0</v>
      </c>
      <c r="H121" s="4">
        <v>62028853.5787</v>
      </c>
      <c r="I121" s="4">
        <v>128270321.8238</v>
      </c>
      <c r="J121" s="4">
        <v>0</v>
      </c>
      <c r="K121" s="2">
        <v>0</v>
      </c>
      <c r="L121" s="5">
        <v>0</v>
      </c>
      <c r="M121" s="5">
        <v>0</v>
      </c>
      <c r="N121" s="6">
        <v>0</v>
      </c>
      <c r="O121" s="6">
        <v>0</v>
      </c>
      <c r="P121" s="6">
        <v>0</v>
      </c>
      <c r="Q121" s="4">
        <v>5451346.696</v>
      </c>
    </row>
    <row r="122" ht="15" spans="1:17">
      <c r="A122" s="2">
        <v>121</v>
      </c>
      <c r="B122" s="2">
        <v>7</v>
      </c>
      <c r="C122" s="3" t="s">
        <v>92</v>
      </c>
      <c r="D122" s="3" t="s">
        <v>382</v>
      </c>
      <c r="E122" s="4">
        <v>103665774.5457</v>
      </c>
      <c r="F122" s="4">
        <v>0</v>
      </c>
      <c r="G122" s="4">
        <v>0</v>
      </c>
      <c r="H122" s="4">
        <v>60062371.8818</v>
      </c>
      <c r="I122" s="4">
        <v>122757424.1777</v>
      </c>
      <c r="J122" s="4">
        <v>0</v>
      </c>
      <c r="K122" s="2">
        <v>0</v>
      </c>
      <c r="L122" s="5">
        <v>0</v>
      </c>
      <c r="M122" s="5">
        <v>0</v>
      </c>
      <c r="N122" s="6">
        <v>0</v>
      </c>
      <c r="O122" s="6">
        <v>0</v>
      </c>
      <c r="P122" s="6">
        <v>0</v>
      </c>
      <c r="Q122" s="4">
        <v>5227309.74</v>
      </c>
    </row>
    <row r="123" ht="30" spans="1:17">
      <c r="A123" s="2">
        <v>122</v>
      </c>
      <c r="B123" s="2">
        <v>7</v>
      </c>
      <c r="C123" s="3" t="s">
        <v>92</v>
      </c>
      <c r="D123" s="3" t="s">
        <v>384</v>
      </c>
      <c r="E123" s="4">
        <v>122894420.6887</v>
      </c>
      <c r="F123" s="4">
        <v>0</v>
      </c>
      <c r="G123" s="4">
        <v>0</v>
      </c>
      <c r="H123" s="4">
        <v>71203156.7791</v>
      </c>
      <c r="I123" s="4">
        <v>154191344.6721</v>
      </c>
      <c r="J123" s="4">
        <v>0</v>
      </c>
      <c r="K123" s="2">
        <v>0</v>
      </c>
      <c r="L123" s="5">
        <v>0</v>
      </c>
      <c r="M123" s="5">
        <v>0</v>
      </c>
      <c r="N123" s="6">
        <v>0</v>
      </c>
      <c r="O123" s="6">
        <v>0</v>
      </c>
      <c r="P123" s="6">
        <v>0</v>
      </c>
      <c r="Q123" s="4">
        <v>6504743.1906</v>
      </c>
    </row>
    <row r="124" ht="15" spans="1:17">
      <c r="A124" s="2">
        <v>123</v>
      </c>
      <c r="B124" s="2">
        <v>7</v>
      </c>
      <c r="C124" s="3" t="s">
        <v>92</v>
      </c>
      <c r="D124" s="3" t="s">
        <v>386</v>
      </c>
      <c r="E124" s="4">
        <v>159497823.9697</v>
      </c>
      <c r="F124" s="4">
        <v>0</v>
      </c>
      <c r="G124" s="4">
        <v>0</v>
      </c>
      <c r="H124" s="4">
        <v>92410611.5021</v>
      </c>
      <c r="I124" s="4">
        <v>199808383.1696</v>
      </c>
      <c r="J124" s="4">
        <v>0</v>
      </c>
      <c r="K124" s="2">
        <v>0</v>
      </c>
      <c r="L124" s="5">
        <v>0</v>
      </c>
      <c r="M124" s="5">
        <v>0</v>
      </c>
      <c r="N124" s="6">
        <v>0</v>
      </c>
      <c r="O124" s="6">
        <v>0</v>
      </c>
      <c r="P124" s="6">
        <v>0</v>
      </c>
      <c r="Q124" s="4">
        <v>8358560.0221</v>
      </c>
    </row>
    <row r="125" ht="15" spans="1:17">
      <c r="A125" s="2">
        <v>124</v>
      </c>
      <c r="B125" s="2">
        <v>7</v>
      </c>
      <c r="C125" s="3" t="s">
        <v>92</v>
      </c>
      <c r="D125" s="3" t="s">
        <v>388</v>
      </c>
      <c r="E125" s="4">
        <v>130311721.2665</v>
      </c>
      <c r="F125" s="4">
        <v>0</v>
      </c>
      <c r="G125" s="4">
        <v>0</v>
      </c>
      <c r="H125" s="4">
        <v>75500627.8356</v>
      </c>
      <c r="I125" s="4">
        <v>150628739.6361</v>
      </c>
      <c r="J125" s="4">
        <v>0</v>
      </c>
      <c r="K125" s="2">
        <v>0</v>
      </c>
      <c r="L125" s="5">
        <v>0</v>
      </c>
      <c r="M125" s="5">
        <v>0</v>
      </c>
      <c r="N125" s="6">
        <v>0</v>
      </c>
      <c r="O125" s="6">
        <v>0</v>
      </c>
      <c r="P125" s="6">
        <v>0</v>
      </c>
      <c r="Q125" s="4">
        <v>6359963.5776</v>
      </c>
    </row>
    <row r="126" ht="30" spans="1:17">
      <c r="A126" s="2">
        <v>125</v>
      </c>
      <c r="B126" s="2">
        <v>7</v>
      </c>
      <c r="C126" s="3" t="s">
        <v>92</v>
      </c>
      <c r="D126" s="3" t="s">
        <v>390</v>
      </c>
      <c r="E126" s="4">
        <v>123612832.0205</v>
      </c>
      <c r="F126" s="4">
        <v>0</v>
      </c>
      <c r="G126" s="4">
        <v>0</v>
      </c>
      <c r="H126" s="4">
        <v>71619393.3698</v>
      </c>
      <c r="I126" s="4">
        <v>142413763.8922</v>
      </c>
      <c r="J126" s="4">
        <v>0</v>
      </c>
      <c r="K126" s="2">
        <v>0</v>
      </c>
      <c r="L126" s="5">
        <v>0</v>
      </c>
      <c r="M126" s="5">
        <v>0</v>
      </c>
      <c r="N126" s="6">
        <v>0</v>
      </c>
      <c r="O126" s="6">
        <v>0</v>
      </c>
      <c r="P126" s="6">
        <v>0</v>
      </c>
      <c r="Q126" s="4">
        <v>6026117.6988</v>
      </c>
    </row>
    <row r="127" ht="30" spans="1:17">
      <c r="A127" s="2">
        <v>126</v>
      </c>
      <c r="B127" s="2">
        <v>7</v>
      </c>
      <c r="C127" s="3" t="s">
        <v>92</v>
      </c>
      <c r="D127" s="3" t="s">
        <v>392</v>
      </c>
      <c r="E127" s="4">
        <v>106226996.4683</v>
      </c>
      <c r="F127" s="4">
        <v>0</v>
      </c>
      <c r="G127" s="4">
        <v>0</v>
      </c>
      <c r="H127" s="4">
        <v>61546304.8796</v>
      </c>
      <c r="I127" s="4">
        <v>130216499.8924</v>
      </c>
      <c r="J127" s="4">
        <v>0</v>
      </c>
      <c r="K127" s="2">
        <v>0</v>
      </c>
      <c r="L127" s="5">
        <v>0</v>
      </c>
      <c r="M127" s="5">
        <v>0</v>
      </c>
      <c r="N127" s="6">
        <v>0</v>
      </c>
      <c r="O127" s="6">
        <v>0</v>
      </c>
      <c r="P127" s="6">
        <v>0</v>
      </c>
      <c r="Q127" s="4">
        <v>5530436.8294</v>
      </c>
    </row>
    <row r="128" ht="30" spans="1:17">
      <c r="A128" s="2">
        <v>127</v>
      </c>
      <c r="B128" s="2">
        <v>7</v>
      </c>
      <c r="C128" s="3" t="s">
        <v>92</v>
      </c>
      <c r="D128" s="3" t="s">
        <v>394</v>
      </c>
      <c r="E128" s="4">
        <v>134192094.4497</v>
      </c>
      <c r="F128" s="4">
        <v>0</v>
      </c>
      <c r="G128" s="4">
        <v>0</v>
      </c>
      <c r="H128" s="4">
        <v>77748856.995</v>
      </c>
      <c r="I128" s="4">
        <v>160362275.0418</v>
      </c>
      <c r="J128" s="4">
        <v>0</v>
      </c>
      <c r="K128" s="2">
        <v>0</v>
      </c>
      <c r="L128" s="5">
        <v>0</v>
      </c>
      <c r="M128" s="5">
        <v>0</v>
      </c>
      <c r="N128" s="6">
        <v>0</v>
      </c>
      <c r="O128" s="6">
        <v>0</v>
      </c>
      <c r="P128" s="6">
        <v>0</v>
      </c>
      <c r="Q128" s="4">
        <v>6755521.7365</v>
      </c>
    </row>
    <row r="129" ht="30" spans="1:17">
      <c r="A129" s="2">
        <v>128</v>
      </c>
      <c r="B129" s="2">
        <v>7</v>
      </c>
      <c r="C129" s="3" t="s">
        <v>92</v>
      </c>
      <c r="D129" s="3" t="s">
        <v>396</v>
      </c>
      <c r="E129" s="4">
        <v>126960933.9757</v>
      </c>
      <c r="F129" s="4">
        <v>0</v>
      </c>
      <c r="G129" s="4">
        <v>0</v>
      </c>
      <c r="H129" s="4">
        <v>73559232.6815</v>
      </c>
      <c r="I129" s="4">
        <v>160642651.6466</v>
      </c>
      <c r="J129" s="4">
        <v>0</v>
      </c>
      <c r="K129" s="2">
        <v>0</v>
      </c>
      <c r="L129" s="5">
        <v>0</v>
      </c>
      <c r="M129" s="5">
        <v>0</v>
      </c>
      <c r="N129" s="6">
        <v>0</v>
      </c>
      <c r="O129" s="6">
        <v>0</v>
      </c>
      <c r="P129" s="6">
        <v>0</v>
      </c>
      <c r="Q129" s="4">
        <v>6766915.8754</v>
      </c>
    </row>
    <row r="130" ht="30" spans="1:17">
      <c r="A130" s="2">
        <v>129</v>
      </c>
      <c r="B130" s="2">
        <v>7</v>
      </c>
      <c r="C130" s="3" t="s">
        <v>92</v>
      </c>
      <c r="D130" s="3" t="s">
        <v>398</v>
      </c>
      <c r="E130" s="4">
        <v>145361796.0773</v>
      </c>
      <c r="F130" s="4">
        <v>0</v>
      </c>
      <c r="G130" s="4">
        <v>0</v>
      </c>
      <c r="H130" s="4">
        <v>84220412.1049</v>
      </c>
      <c r="I130" s="4">
        <v>167409602.7236</v>
      </c>
      <c r="J130" s="4">
        <v>0</v>
      </c>
      <c r="K130" s="2">
        <v>0</v>
      </c>
      <c r="L130" s="5">
        <v>0</v>
      </c>
      <c r="M130" s="5">
        <v>0</v>
      </c>
      <c r="N130" s="6">
        <v>0</v>
      </c>
      <c r="O130" s="6">
        <v>0</v>
      </c>
      <c r="P130" s="6">
        <v>0</v>
      </c>
      <c r="Q130" s="4">
        <v>7041915.924</v>
      </c>
    </row>
    <row r="131" ht="15" spans="1:17">
      <c r="A131" s="2">
        <v>130</v>
      </c>
      <c r="B131" s="2">
        <v>7</v>
      </c>
      <c r="C131" s="3" t="s">
        <v>92</v>
      </c>
      <c r="D131" s="3" t="s">
        <v>400</v>
      </c>
      <c r="E131" s="4">
        <v>111629297.4324</v>
      </c>
      <c r="F131" s="4">
        <v>0</v>
      </c>
      <c r="G131" s="4">
        <v>0</v>
      </c>
      <c r="H131" s="4">
        <v>64676315.8301</v>
      </c>
      <c r="I131" s="4">
        <v>144005503.6113</v>
      </c>
      <c r="J131" s="4">
        <v>0</v>
      </c>
      <c r="K131" s="2">
        <v>0</v>
      </c>
      <c r="L131" s="5">
        <v>0</v>
      </c>
      <c r="M131" s="5">
        <v>0</v>
      </c>
      <c r="N131" s="6">
        <v>0</v>
      </c>
      <c r="O131" s="6">
        <v>0</v>
      </c>
      <c r="P131" s="6">
        <v>0</v>
      </c>
      <c r="Q131" s="4">
        <v>6090803.9209</v>
      </c>
    </row>
    <row r="132" ht="30" spans="1:17">
      <c r="A132" s="2">
        <v>131</v>
      </c>
      <c r="B132" s="2">
        <v>7</v>
      </c>
      <c r="C132" s="3" t="s">
        <v>92</v>
      </c>
      <c r="D132" s="3" t="s">
        <v>402</v>
      </c>
      <c r="E132" s="4">
        <v>134093023.8916</v>
      </c>
      <c r="F132" s="4">
        <v>0</v>
      </c>
      <c r="G132" s="4">
        <v>0</v>
      </c>
      <c r="H132" s="4">
        <v>77691457.0217</v>
      </c>
      <c r="I132" s="4">
        <v>181722622.6757</v>
      </c>
      <c r="J132" s="4">
        <v>0</v>
      </c>
      <c r="K132" s="2">
        <v>0</v>
      </c>
      <c r="L132" s="5">
        <v>0</v>
      </c>
      <c r="M132" s="5">
        <v>0</v>
      </c>
      <c r="N132" s="6">
        <v>0</v>
      </c>
      <c r="O132" s="6">
        <v>0</v>
      </c>
      <c r="P132" s="6">
        <v>0</v>
      </c>
      <c r="Q132" s="4">
        <v>7623578.3504</v>
      </c>
    </row>
    <row r="133" ht="15" spans="1:17">
      <c r="A133" s="2">
        <v>132</v>
      </c>
      <c r="B133" s="2">
        <v>7</v>
      </c>
      <c r="C133" s="3" t="s">
        <v>92</v>
      </c>
      <c r="D133" s="3" t="s">
        <v>404</v>
      </c>
      <c r="E133" s="4">
        <v>99055053.3083</v>
      </c>
      <c r="F133" s="4">
        <v>0</v>
      </c>
      <c r="G133" s="4">
        <v>0</v>
      </c>
      <c r="H133" s="4">
        <v>57390990.1763</v>
      </c>
      <c r="I133" s="4">
        <v>123371666.4253</v>
      </c>
      <c r="J133" s="4">
        <v>0</v>
      </c>
      <c r="K133" s="2">
        <v>0</v>
      </c>
      <c r="L133" s="5">
        <v>0</v>
      </c>
      <c r="M133" s="5">
        <v>0</v>
      </c>
      <c r="N133" s="6">
        <v>0</v>
      </c>
      <c r="O133" s="6">
        <v>0</v>
      </c>
      <c r="P133" s="6">
        <v>0</v>
      </c>
      <c r="Q133" s="4">
        <v>5252271.7422</v>
      </c>
    </row>
    <row r="134" ht="30" spans="1:17">
      <c r="A134" s="2">
        <v>133</v>
      </c>
      <c r="B134" s="2">
        <v>7</v>
      </c>
      <c r="C134" s="3" t="s">
        <v>92</v>
      </c>
      <c r="D134" s="3" t="s">
        <v>406</v>
      </c>
      <c r="E134" s="4">
        <v>104059429.486</v>
      </c>
      <c r="F134" s="4">
        <v>0</v>
      </c>
      <c r="G134" s="4">
        <v>0</v>
      </c>
      <c r="H134" s="4">
        <v>60290449.5624</v>
      </c>
      <c r="I134" s="4">
        <v>132145044.2124</v>
      </c>
      <c r="J134" s="4">
        <v>0</v>
      </c>
      <c r="K134" s="2">
        <v>0</v>
      </c>
      <c r="L134" s="5">
        <v>0</v>
      </c>
      <c r="M134" s="5">
        <v>0</v>
      </c>
      <c r="N134" s="6">
        <v>0</v>
      </c>
      <c r="O134" s="6">
        <v>0</v>
      </c>
      <c r="P134" s="6">
        <v>0</v>
      </c>
      <c r="Q134" s="4">
        <v>5608810.3503</v>
      </c>
    </row>
    <row r="135" ht="30" spans="1:17">
      <c r="A135" s="2">
        <v>134</v>
      </c>
      <c r="B135" s="2">
        <v>7</v>
      </c>
      <c r="C135" s="3" t="s">
        <v>92</v>
      </c>
      <c r="D135" s="3" t="s">
        <v>408</v>
      </c>
      <c r="E135" s="4">
        <v>94914890.0546</v>
      </c>
      <c r="F135" s="4">
        <v>0</v>
      </c>
      <c r="G135" s="4">
        <v>0</v>
      </c>
      <c r="H135" s="4">
        <v>54992242.6043</v>
      </c>
      <c r="I135" s="4">
        <v>115326856.3567</v>
      </c>
      <c r="J135" s="4">
        <v>0</v>
      </c>
      <c r="K135" s="2">
        <v>0</v>
      </c>
      <c r="L135" s="5">
        <v>0</v>
      </c>
      <c r="M135" s="5">
        <v>0</v>
      </c>
      <c r="N135" s="6">
        <v>0</v>
      </c>
      <c r="O135" s="6">
        <v>0</v>
      </c>
      <c r="P135" s="6">
        <v>0</v>
      </c>
      <c r="Q135" s="4">
        <v>4925341.1741</v>
      </c>
    </row>
    <row r="136" ht="15" spans="1:17">
      <c r="A136" s="2">
        <v>135</v>
      </c>
      <c r="B136" s="2">
        <v>7</v>
      </c>
      <c r="C136" s="3" t="s">
        <v>92</v>
      </c>
      <c r="D136" s="3" t="s">
        <v>410</v>
      </c>
      <c r="E136" s="4">
        <v>120096331.247</v>
      </c>
      <c r="F136" s="4">
        <v>0</v>
      </c>
      <c r="G136" s="4">
        <v>0</v>
      </c>
      <c r="H136" s="4">
        <v>69581986.3461</v>
      </c>
      <c r="I136" s="4">
        <v>144350243.3991</v>
      </c>
      <c r="J136" s="4">
        <v>0</v>
      </c>
      <c r="K136" s="2">
        <v>0</v>
      </c>
      <c r="L136" s="5">
        <v>0</v>
      </c>
      <c r="M136" s="5">
        <v>0</v>
      </c>
      <c r="N136" s="6">
        <v>0</v>
      </c>
      <c r="O136" s="6">
        <v>0</v>
      </c>
      <c r="P136" s="6">
        <v>0</v>
      </c>
      <c r="Q136" s="4">
        <v>6104813.6953</v>
      </c>
    </row>
    <row r="137" ht="30" spans="1:17">
      <c r="A137" s="2">
        <v>136</v>
      </c>
      <c r="B137" s="2">
        <v>7</v>
      </c>
      <c r="C137" s="3" t="s">
        <v>92</v>
      </c>
      <c r="D137" s="3" t="s">
        <v>412</v>
      </c>
      <c r="E137" s="4">
        <v>112542466.0333</v>
      </c>
      <c r="F137" s="4">
        <v>0</v>
      </c>
      <c r="G137" s="4">
        <v>0</v>
      </c>
      <c r="H137" s="4">
        <v>65205391.8182</v>
      </c>
      <c r="I137" s="4">
        <v>146234409.4514</v>
      </c>
      <c r="J137" s="4">
        <v>0</v>
      </c>
      <c r="K137" s="2">
        <v>0</v>
      </c>
      <c r="L137" s="5">
        <v>0</v>
      </c>
      <c r="M137" s="5">
        <v>0</v>
      </c>
      <c r="N137" s="6">
        <v>0</v>
      </c>
      <c r="O137" s="6">
        <v>0</v>
      </c>
      <c r="P137" s="6">
        <v>0</v>
      </c>
      <c r="Q137" s="4">
        <v>6181383.7414</v>
      </c>
    </row>
    <row r="138" ht="30" spans="1:17">
      <c r="A138" s="2">
        <v>137</v>
      </c>
      <c r="B138" s="2">
        <v>7</v>
      </c>
      <c r="C138" s="3" t="s">
        <v>92</v>
      </c>
      <c r="D138" s="3" t="s">
        <v>414</v>
      </c>
      <c r="E138" s="4">
        <v>131807943.6983</v>
      </c>
      <c r="F138" s="4">
        <v>0</v>
      </c>
      <c r="G138" s="4">
        <v>0</v>
      </c>
      <c r="H138" s="4">
        <v>76367516.3387</v>
      </c>
      <c r="I138" s="4">
        <v>171221137.5126</v>
      </c>
      <c r="J138" s="4">
        <v>0</v>
      </c>
      <c r="K138" s="2">
        <v>0</v>
      </c>
      <c r="L138" s="5">
        <v>0</v>
      </c>
      <c r="M138" s="5">
        <v>0</v>
      </c>
      <c r="N138" s="6">
        <v>0</v>
      </c>
      <c r="O138" s="6">
        <v>0</v>
      </c>
      <c r="P138" s="6">
        <v>0</v>
      </c>
      <c r="Q138" s="4">
        <v>7196811.7168</v>
      </c>
    </row>
    <row r="139" ht="15" spans="1:17">
      <c r="A139" s="2">
        <v>138</v>
      </c>
      <c r="B139" s="2">
        <v>7</v>
      </c>
      <c r="C139" s="3" t="s">
        <v>92</v>
      </c>
      <c r="D139" s="3" t="s">
        <v>416</v>
      </c>
      <c r="E139" s="4">
        <v>91353153.1138</v>
      </c>
      <c r="F139" s="4">
        <v>0</v>
      </c>
      <c r="G139" s="4">
        <v>0</v>
      </c>
      <c r="H139" s="4">
        <v>52928626.4338</v>
      </c>
      <c r="I139" s="4">
        <v>117681549.6044</v>
      </c>
      <c r="J139" s="4">
        <v>0</v>
      </c>
      <c r="K139" s="2">
        <v>0</v>
      </c>
      <c r="L139" s="5">
        <v>0</v>
      </c>
      <c r="M139" s="5">
        <v>0</v>
      </c>
      <c r="N139" s="6">
        <v>0</v>
      </c>
      <c r="O139" s="6">
        <v>0</v>
      </c>
      <c r="P139" s="6">
        <v>0</v>
      </c>
      <c r="Q139" s="4">
        <v>5021032.8306</v>
      </c>
    </row>
    <row r="140" ht="15" spans="1:17">
      <c r="A140" s="2">
        <v>139</v>
      </c>
      <c r="B140" s="2">
        <v>7</v>
      </c>
      <c r="C140" s="3" t="s">
        <v>92</v>
      </c>
      <c r="D140" s="3" t="s">
        <v>418</v>
      </c>
      <c r="E140" s="4">
        <v>124909298.1882</v>
      </c>
      <c r="F140" s="4">
        <v>0</v>
      </c>
      <c r="G140" s="4">
        <v>0</v>
      </c>
      <c r="H140" s="4">
        <v>72370546.134</v>
      </c>
      <c r="I140" s="4">
        <v>158073414.456</v>
      </c>
      <c r="J140" s="4">
        <v>0</v>
      </c>
      <c r="K140" s="2">
        <v>0</v>
      </c>
      <c r="L140" s="5">
        <v>0</v>
      </c>
      <c r="M140" s="5">
        <v>0</v>
      </c>
      <c r="N140" s="6">
        <v>0</v>
      </c>
      <c r="O140" s="6">
        <v>0</v>
      </c>
      <c r="P140" s="6">
        <v>0</v>
      </c>
      <c r="Q140" s="4">
        <v>6662505.4334</v>
      </c>
    </row>
    <row r="141" ht="30" spans="1:17">
      <c r="A141" s="2">
        <v>140</v>
      </c>
      <c r="B141" s="2">
        <v>7</v>
      </c>
      <c r="C141" s="3" t="s">
        <v>92</v>
      </c>
      <c r="D141" s="3" t="s">
        <v>420</v>
      </c>
      <c r="E141" s="4">
        <v>121626448.4394</v>
      </c>
      <c r="F141" s="4">
        <v>0</v>
      </c>
      <c r="G141" s="4">
        <v>0</v>
      </c>
      <c r="H141" s="4">
        <v>70468512.9576</v>
      </c>
      <c r="I141" s="4">
        <v>149671227.0798</v>
      </c>
      <c r="J141" s="4">
        <v>0</v>
      </c>
      <c r="K141" s="2">
        <v>0</v>
      </c>
      <c r="L141" s="5">
        <v>0</v>
      </c>
      <c r="M141" s="5">
        <v>0</v>
      </c>
      <c r="N141" s="6">
        <v>0</v>
      </c>
      <c r="O141" s="6">
        <v>0</v>
      </c>
      <c r="P141" s="6">
        <v>0</v>
      </c>
      <c r="Q141" s="4">
        <v>6321051.5186</v>
      </c>
    </row>
    <row r="142" ht="30" spans="1:17">
      <c r="A142" s="2">
        <v>141</v>
      </c>
      <c r="B142" s="2">
        <v>7</v>
      </c>
      <c r="C142" s="3" t="s">
        <v>92</v>
      </c>
      <c r="D142" s="3" t="s">
        <v>422</v>
      </c>
      <c r="E142" s="4">
        <v>128823929.929</v>
      </c>
      <c r="F142" s="4">
        <v>0</v>
      </c>
      <c r="G142" s="4">
        <v>0</v>
      </c>
      <c r="H142" s="4">
        <v>74638624.1803</v>
      </c>
      <c r="I142" s="4">
        <v>161949900.2195</v>
      </c>
      <c r="J142" s="4">
        <v>0</v>
      </c>
      <c r="K142" s="2">
        <v>0</v>
      </c>
      <c r="L142" s="5">
        <v>0</v>
      </c>
      <c r="M142" s="5">
        <v>0</v>
      </c>
      <c r="N142" s="6">
        <v>0</v>
      </c>
      <c r="O142" s="6">
        <v>0</v>
      </c>
      <c r="P142" s="6">
        <v>0</v>
      </c>
      <c r="Q142" s="4">
        <v>6820040.749</v>
      </c>
    </row>
    <row r="143" ht="30" spans="1:17">
      <c r="A143" s="2">
        <v>142</v>
      </c>
      <c r="B143" s="2">
        <v>8</v>
      </c>
      <c r="C143" s="3" t="s">
        <v>93</v>
      </c>
      <c r="D143" s="3" t="s">
        <v>426</v>
      </c>
      <c r="E143" s="4">
        <v>108186302.1231</v>
      </c>
      <c r="F143" s="4">
        <v>0</v>
      </c>
      <c r="G143" s="4">
        <v>0</v>
      </c>
      <c r="H143" s="4">
        <v>62681496.7535</v>
      </c>
      <c r="I143" s="4">
        <v>127739826.8599</v>
      </c>
      <c r="J143" s="4">
        <v>0</v>
      </c>
      <c r="K143" s="2">
        <v>0</v>
      </c>
      <c r="L143" s="5">
        <v>0</v>
      </c>
      <c r="M143" s="5">
        <v>0</v>
      </c>
      <c r="N143" s="6">
        <v>0</v>
      </c>
      <c r="O143" s="6">
        <v>0</v>
      </c>
      <c r="P143" s="6">
        <v>0</v>
      </c>
      <c r="Q143" s="4">
        <v>5275220.5287</v>
      </c>
    </row>
    <row r="144" ht="30" spans="1:17">
      <c r="A144" s="2">
        <v>143</v>
      </c>
      <c r="B144" s="2">
        <v>8</v>
      </c>
      <c r="C144" s="3" t="s">
        <v>93</v>
      </c>
      <c r="D144" s="3" t="s">
        <v>428</v>
      </c>
      <c r="E144" s="4">
        <v>104612201.9064</v>
      </c>
      <c r="F144" s="4">
        <v>0</v>
      </c>
      <c r="G144" s="4">
        <v>0</v>
      </c>
      <c r="H144" s="4">
        <v>60610717.4891</v>
      </c>
      <c r="I144" s="4">
        <v>138881710.9979</v>
      </c>
      <c r="J144" s="4">
        <v>0</v>
      </c>
      <c r="K144" s="2">
        <v>0</v>
      </c>
      <c r="L144" s="5">
        <v>0</v>
      </c>
      <c r="M144" s="5">
        <v>0</v>
      </c>
      <c r="N144" s="6">
        <v>0</v>
      </c>
      <c r="O144" s="6">
        <v>0</v>
      </c>
      <c r="P144" s="6">
        <v>0</v>
      </c>
      <c r="Q144" s="4">
        <v>5728012.1397</v>
      </c>
    </row>
    <row r="145" ht="15" spans="1:17">
      <c r="A145" s="2">
        <v>144</v>
      </c>
      <c r="B145" s="2">
        <v>8</v>
      </c>
      <c r="C145" s="3" t="s">
        <v>93</v>
      </c>
      <c r="D145" s="3" t="s">
        <v>430</v>
      </c>
      <c r="E145" s="4">
        <v>146766387.3443</v>
      </c>
      <c r="F145" s="4">
        <v>0</v>
      </c>
      <c r="G145" s="4">
        <v>0</v>
      </c>
      <c r="H145" s="4">
        <v>85034210.9057</v>
      </c>
      <c r="I145" s="4">
        <v>177645099.1538</v>
      </c>
      <c r="J145" s="4">
        <v>0</v>
      </c>
      <c r="K145" s="2">
        <v>0</v>
      </c>
      <c r="L145" s="5">
        <v>0</v>
      </c>
      <c r="M145" s="5">
        <v>0</v>
      </c>
      <c r="N145" s="6">
        <v>0</v>
      </c>
      <c r="O145" s="6">
        <v>0</v>
      </c>
      <c r="P145" s="6">
        <v>0</v>
      </c>
      <c r="Q145" s="4">
        <v>7303305.5778</v>
      </c>
    </row>
    <row r="146" ht="15" spans="1:17">
      <c r="A146" s="2">
        <v>145</v>
      </c>
      <c r="B146" s="2">
        <v>8</v>
      </c>
      <c r="C146" s="3" t="s">
        <v>93</v>
      </c>
      <c r="D146" s="3" t="s">
        <v>432</v>
      </c>
      <c r="E146" s="4">
        <v>84541876.8787</v>
      </c>
      <c r="F146" s="4">
        <v>0</v>
      </c>
      <c r="G146" s="4">
        <v>0</v>
      </c>
      <c r="H146" s="4">
        <v>48982276.6572</v>
      </c>
      <c r="I146" s="4">
        <v>121508647.8487</v>
      </c>
      <c r="J146" s="4">
        <v>0</v>
      </c>
      <c r="K146" s="2">
        <v>0</v>
      </c>
      <c r="L146" s="5">
        <v>0</v>
      </c>
      <c r="M146" s="5">
        <v>0</v>
      </c>
      <c r="N146" s="6">
        <v>0</v>
      </c>
      <c r="O146" s="6">
        <v>0</v>
      </c>
      <c r="P146" s="6">
        <v>0</v>
      </c>
      <c r="Q146" s="4">
        <v>5021993.5567</v>
      </c>
    </row>
    <row r="147" ht="15" spans="1:17">
      <c r="A147" s="2">
        <v>146</v>
      </c>
      <c r="B147" s="2">
        <v>8</v>
      </c>
      <c r="C147" s="3" t="s">
        <v>93</v>
      </c>
      <c r="D147" s="3" t="s">
        <v>434</v>
      </c>
      <c r="E147" s="4">
        <v>117012826.0716</v>
      </c>
      <c r="F147" s="4">
        <v>0</v>
      </c>
      <c r="G147" s="4">
        <v>0</v>
      </c>
      <c r="H147" s="4">
        <v>67795450.3814</v>
      </c>
      <c r="I147" s="4">
        <v>150044167.8427</v>
      </c>
      <c r="J147" s="4">
        <v>0</v>
      </c>
      <c r="K147" s="2">
        <v>0</v>
      </c>
      <c r="L147" s="5">
        <v>0</v>
      </c>
      <c r="M147" s="5">
        <v>0</v>
      </c>
      <c r="N147" s="6">
        <v>0</v>
      </c>
      <c r="O147" s="6">
        <v>0</v>
      </c>
      <c r="P147" s="6">
        <v>0</v>
      </c>
      <c r="Q147" s="4">
        <v>6181639.7986</v>
      </c>
    </row>
    <row r="148" ht="15" spans="1:17">
      <c r="A148" s="2">
        <v>147</v>
      </c>
      <c r="B148" s="2">
        <v>8</v>
      </c>
      <c r="C148" s="3" t="s">
        <v>93</v>
      </c>
      <c r="D148" s="3" t="s">
        <v>436</v>
      </c>
      <c r="E148" s="4">
        <v>84295504.6176</v>
      </c>
      <c r="F148" s="4">
        <v>0</v>
      </c>
      <c r="G148" s="4">
        <v>0</v>
      </c>
      <c r="H148" s="4">
        <v>48839532.319</v>
      </c>
      <c r="I148" s="4">
        <v>117725327.0577</v>
      </c>
      <c r="J148" s="4">
        <v>0</v>
      </c>
      <c r="K148" s="2">
        <v>0</v>
      </c>
      <c r="L148" s="5">
        <v>0</v>
      </c>
      <c r="M148" s="5">
        <v>0</v>
      </c>
      <c r="N148" s="6">
        <v>0</v>
      </c>
      <c r="O148" s="6">
        <v>0</v>
      </c>
      <c r="P148" s="6">
        <v>0</v>
      </c>
      <c r="Q148" s="4">
        <v>4868244.3439</v>
      </c>
    </row>
    <row r="149" ht="30" spans="1:17">
      <c r="A149" s="2">
        <v>148</v>
      </c>
      <c r="B149" s="2">
        <v>8</v>
      </c>
      <c r="C149" s="3" t="s">
        <v>93</v>
      </c>
      <c r="D149" s="3" t="s">
        <v>438</v>
      </c>
      <c r="E149" s="4">
        <v>141306614.3293</v>
      </c>
      <c r="F149" s="4">
        <v>0</v>
      </c>
      <c r="G149" s="4">
        <v>0</v>
      </c>
      <c r="H149" s="4">
        <v>81870901.5237</v>
      </c>
      <c r="I149" s="4">
        <v>166355679.3181</v>
      </c>
      <c r="J149" s="4">
        <v>0</v>
      </c>
      <c r="K149" s="2">
        <v>0</v>
      </c>
      <c r="L149" s="5">
        <v>0</v>
      </c>
      <c r="M149" s="5">
        <v>0</v>
      </c>
      <c r="N149" s="6">
        <v>0</v>
      </c>
      <c r="O149" s="6">
        <v>0</v>
      </c>
      <c r="P149" s="6">
        <v>0</v>
      </c>
      <c r="Q149" s="4">
        <v>6844518.3089</v>
      </c>
    </row>
    <row r="150" ht="15" spans="1:17">
      <c r="A150" s="2">
        <v>149</v>
      </c>
      <c r="B150" s="2">
        <v>8</v>
      </c>
      <c r="C150" s="3" t="s">
        <v>93</v>
      </c>
      <c r="D150" s="3" t="s">
        <v>440</v>
      </c>
      <c r="E150" s="4">
        <v>93511847.037</v>
      </c>
      <c r="F150" s="4">
        <v>0</v>
      </c>
      <c r="G150" s="4">
        <v>0</v>
      </c>
      <c r="H150" s="4">
        <v>54179340.8355</v>
      </c>
      <c r="I150" s="4">
        <v>129423555.9682</v>
      </c>
      <c r="J150" s="4">
        <v>0</v>
      </c>
      <c r="K150" s="2">
        <v>0</v>
      </c>
      <c r="L150" s="5">
        <v>0</v>
      </c>
      <c r="M150" s="5">
        <v>0</v>
      </c>
      <c r="N150" s="6">
        <v>0</v>
      </c>
      <c r="O150" s="6">
        <v>0</v>
      </c>
      <c r="P150" s="6">
        <v>0</v>
      </c>
      <c r="Q150" s="4">
        <v>5343645.0794</v>
      </c>
    </row>
    <row r="151" ht="15" spans="1:17">
      <c r="A151" s="2">
        <v>150</v>
      </c>
      <c r="B151" s="2">
        <v>8</v>
      </c>
      <c r="C151" s="3" t="s">
        <v>93</v>
      </c>
      <c r="D151" s="3" t="s">
        <v>442</v>
      </c>
      <c r="E151" s="4">
        <v>111059498.1267</v>
      </c>
      <c r="F151" s="4">
        <v>0</v>
      </c>
      <c r="G151" s="4">
        <v>0</v>
      </c>
      <c r="H151" s="4">
        <v>64346182.7852</v>
      </c>
      <c r="I151" s="4">
        <v>143198158.7923</v>
      </c>
      <c r="J151" s="4">
        <v>0</v>
      </c>
      <c r="K151" s="2">
        <v>0</v>
      </c>
      <c r="L151" s="5">
        <v>0</v>
      </c>
      <c r="M151" s="5">
        <v>0</v>
      </c>
      <c r="N151" s="6">
        <v>0</v>
      </c>
      <c r="O151" s="6">
        <v>0</v>
      </c>
      <c r="P151" s="6">
        <v>0</v>
      </c>
      <c r="Q151" s="4">
        <v>5903426.9373</v>
      </c>
    </row>
    <row r="152" ht="30" spans="1:17">
      <c r="A152" s="2">
        <v>151</v>
      </c>
      <c r="B152" s="2">
        <v>8</v>
      </c>
      <c r="C152" s="3" t="s">
        <v>93</v>
      </c>
      <c r="D152" s="3" t="s">
        <v>444</v>
      </c>
      <c r="E152" s="4">
        <v>94662902.0021</v>
      </c>
      <c r="F152" s="4">
        <v>0</v>
      </c>
      <c r="G152" s="4">
        <v>0</v>
      </c>
      <c r="H152" s="4">
        <v>54846244.5621</v>
      </c>
      <c r="I152" s="4">
        <v>126407891.0388</v>
      </c>
      <c r="J152" s="4">
        <v>0</v>
      </c>
      <c r="K152" s="2">
        <v>0</v>
      </c>
      <c r="L152" s="5">
        <v>0</v>
      </c>
      <c r="M152" s="5">
        <v>0</v>
      </c>
      <c r="N152" s="6">
        <v>0</v>
      </c>
      <c r="O152" s="6">
        <v>0</v>
      </c>
      <c r="P152" s="6">
        <v>0</v>
      </c>
      <c r="Q152" s="4">
        <v>5221092.3976</v>
      </c>
    </row>
    <row r="153" ht="15" spans="1:17">
      <c r="A153" s="2">
        <v>152</v>
      </c>
      <c r="B153" s="2">
        <v>8</v>
      </c>
      <c r="C153" s="3" t="s">
        <v>93</v>
      </c>
      <c r="D153" s="3" t="s">
        <v>446</v>
      </c>
      <c r="E153" s="4">
        <v>136390079.1306</v>
      </c>
      <c r="F153" s="4">
        <v>0</v>
      </c>
      <c r="G153" s="4">
        <v>0</v>
      </c>
      <c r="H153" s="4">
        <v>79022335.8638</v>
      </c>
      <c r="I153" s="4">
        <v>179504284.0621</v>
      </c>
      <c r="J153" s="4">
        <v>0</v>
      </c>
      <c r="K153" s="2">
        <v>0</v>
      </c>
      <c r="L153" s="5">
        <v>0</v>
      </c>
      <c r="M153" s="5">
        <v>0</v>
      </c>
      <c r="N153" s="6">
        <v>0</v>
      </c>
      <c r="O153" s="6">
        <v>0</v>
      </c>
      <c r="P153" s="6">
        <v>0</v>
      </c>
      <c r="Q153" s="4">
        <v>7378860.4229</v>
      </c>
    </row>
    <row r="154" ht="15" spans="1:17">
      <c r="A154" s="2">
        <v>153</v>
      </c>
      <c r="B154" s="2">
        <v>8</v>
      </c>
      <c r="C154" s="3" t="s">
        <v>93</v>
      </c>
      <c r="D154" s="3" t="s">
        <v>448</v>
      </c>
      <c r="E154" s="4">
        <v>96593632.1541</v>
      </c>
      <c r="F154" s="4">
        <v>0</v>
      </c>
      <c r="G154" s="4">
        <v>0</v>
      </c>
      <c r="H154" s="4">
        <v>55964880.2248</v>
      </c>
      <c r="I154" s="4">
        <v>133657125.1436</v>
      </c>
      <c r="J154" s="4">
        <v>0</v>
      </c>
      <c r="K154" s="2">
        <v>0</v>
      </c>
      <c r="L154" s="5">
        <v>0</v>
      </c>
      <c r="M154" s="5">
        <v>0</v>
      </c>
      <c r="N154" s="6">
        <v>0</v>
      </c>
      <c r="O154" s="6">
        <v>0</v>
      </c>
      <c r="P154" s="6">
        <v>0</v>
      </c>
      <c r="Q154" s="4">
        <v>5515691.7982</v>
      </c>
    </row>
    <row r="155" ht="15" spans="1:17">
      <c r="A155" s="2">
        <v>154</v>
      </c>
      <c r="B155" s="2">
        <v>8</v>
      </c>
      <c r="C155" s="3" t="s">
        <v>93</v>
      </c>
      <c r="D155" s="3" t="s">
        <v>450</v>
      </c>
      <c r="E155" s="4">
        <v>111446553.0395</v>
      </c>
      <c r="F155" s="4">
        <v>0</v>
      </c>
      <c r="G155" s="4">
        <v>0</v>
      </c>
      <c r="H155" s="4">
        <v>64570436.5104</v>
      </c>
      <c r="I155" s="4">
        <v>160369315.5185</v>
      </c>
      <c r="J155" s="4">
        <v>0</v>
      </c>
      <c r="K155" s="2">
        <v>0</v>
      </c>
      <c r="L155" s="5">
        <v>0</v>
      </c>
      <c r="M155" s="5">
        <v>0</v>
      </c>
      <c r="N155" s="6">
        <v>0</v>
      </c>
      <c r="O155" s="6">
        <v>0</v>
      </c>
      <c r="P155" s="6">
        <v>0</v>
      </c>
      <c r="Q155" s="4">
        <v>6601240.3071</v>
      </c>
    </row>
    <row r="156" ht="15" spans="1:17">
      <c r="A156" s="2">
        <v>155</v>
      </c>
      <c r="B156" s="2">
        <v>8</v>
      </c>
      <c r="C156" s="3" t="s">
        <v>93</v>
      </c>
      <c r="D156" s="3" t="s">
        <v>452</v>
      </c>
      <c r="E156" s="4">
        <v>98512946.1819</v>
      </c>
      <c r="F156" s="4">
        <v>0</v>
      </c>
      <c r="G156" s="4">
        <v>0</v>
      </c>
      <c r="H156" s="4">
        <v>57076901.5586</v>
      </c>
      <c r="I156" s="4">
        <v>124752375.9284</v>
      </c>
      <c r="J156" s="4">
        <v>0</v>
      </c>
      <c r="K156" s="2">
        <v>0</v>
      </c>
      <c r="L156" s="5">
        <v>0</v>
      </c>
      <c r="M156" s="5">
        <v>0</v>
      </c>
      <c r="N156" s="6">
        <v>0</v>
      </c>
      <c r="O156" s="6">
        <v>0</v>
      </c>
      <c r="P156" s="6">
        <v>0</v>
      </c>
      <c r="Q156" s="4">
        <v>5153814.4269</v>
      </c>
    </row>
    <row r="157" ht="30" spans="1:17">
      <c r="A157" s="2">
        <v>156</v>
      </c>
      <c r="B157" s="2">
        <v>8</v>
      </c>
      <c r="C157" s="3" t="s">
        <v>93</v>
      </c>
      <c r="D157" s="3" t="s">
        <v>454</v>
      </c>
      <c r="E157" s="4">
        <v>90659449.8025</v>
      </c>
      <c r="F157" s="4">
        <v>0</v>
      </c>
      <c r="G157" s="4">
        <v>0</v>
      </c>
      <c r="H157" s="4">
        <v>52526705.294</v>
      </c>
      <c r="I157" s="4">
        <v>116165328.0863</v>
      </c>
      <c r="J157" s="4">
        <v>0</v>
      </c>
      <c r="K157" s="2">
        <v>0</v>
      </c>
      <c r="L157" s="5">
        <v>0</v>
      </c>
      <c r="M157" s="5">
        <v>0</v>
      </c>
      <c r="N157" s="6">
        <v>0</v>
      </c>
      <c r="O157" s="6">
        <v>0</v>
      </c>
      <c r="P157" s="6">
        <v>0</v>
      </c>
      <c r="Q157" s="4">
        <v>4804848.0243</v>
      </c>
    </row>
    <row r="158" ht="30" spans="1:17">
      <c r="A158" s="2">
        <v>157</v>
      </c>
      <c r="B158" s="2">
        <v>8</v>
      </c>
      <c r="C158" s="3" t="s">
        <v>93</v>
      </c>
      <c r="D158" s="3" t="s">
        <v>456</v>
      </c>
      <c r="E158" s="4">
        <v>132841469.3705</v>
      </c>
      <c r="F158" s="4">
        <v>0</v>
      </c>
      <c r="G158" s="4">
        <v>0</v>
      </c>
      <c r="H158" s="4">
        <v>76966325.3819</v>
      </c>
      <c r="I158" s="4">
        <v>144310848.3375</v>
      </c>
      <c r="J158" s="4">
        <v>0</v>
      </c>
      <c r="K158" s="2">
        <v>0</v>
      </c>
      <c r="L158" s="5">
        <v>0</v>
      </c>
      <c r="M158" s="5">
        <v>0</v>
      </c>
      <c r="N158" s="6">
        <v>0</v>
      </c>
      <c r="O158" s="6">
        <v>0</v>
      </c>
      <c r="P158" s="6">
        <v>0</v>
      </c>
      <c r="Q158" s="4">
        <v>5948645.1863</v>
      </c>
    </row>
    <row r="159" ht="30" spans="1:17">
      <c r="A159" s="2">
        <v>158</v>
      </c>
      <c r="B159" s="2">
        <v>8</v>
      </c>
      <c r="C159" s="3" t="s">
        <v>93</v>
      </c>
      <c r="D159" s="3" t="s">
        <v>458</v>
      </c>
      <c r="E159" s="4">
        <v>136906638.0938</v>
      </c>
      <c r="F159" s="4">
        <v>0</v>
      </c>
      <c r="G159" s="4">
        <v>0</v>
      </c>
      <c r="H159" s="4">
        <v>79321622.2646</v>
      </c>
      <c r="I159" s="4">
        <v>158212120.2566</v>
      </c>
      <c r="J159" s="4">
        <v>0</v>
      </c>
      <c r="K159" s="2">
        <v>0</v>
      </c>
      <c r="L159" s="5">
        <v>0</v>
      </c>
      <c r="M159" s="5">
        <v>0</v>
      </c>
      <c r="N159" s="6">
        <v>0</v>
      </c>
      <c r="O159" s="6">
        <v>0</v>
      </c>
      <c r="P159" s="6">
        <v>0</v>
      </c>
      <c r="Q159" s="4">
        <v>6513574.7107</v>
      </c>
    </row>
    <row r="160" ht="30" spans="1:17">
      <c r="A160" s="2">
        <v>159</v>
      </c>
      <c r="B160" s="2">
        <v>8</v>
      </c>
      <c r="C160" s="3" t="s">
        <v>93</v>
      </c>
      <c r="D160" s="3" t="s">
        <v>460</v>
      </c>
      <c r="E160" s="4">
        <v>76229683.115</v>
      </c>
      <c r="F160" s="4">
        <v>0</v>
      </c>
      <c r="G160" s="4">
        <v>0</v>
      </c>
      <c r="H160" s="4">
        <v>44166318.1098</v>
      </c>
      <c r="I160" s="4">
        <v>114902457.7811</v>
      </c>
      <c r="J160" s="4">
        <v>0</v>
      </c>
      <c r="K160" s="2">
        <v>0</v>
      </c>
      <c r="L160" s="5">
        <v>0</v>
      </c>
      <c r="M160" s="5">
        <v>0</v>
      </c>
      <c r="N160" s="6">
        <v>0</v>
      </c>
      <c r="O160" s="6">
        <v>0</v>
      </c>
      <c r="P160" s="6">
        <v>0</v>
      </c>
      <c r="Q160" s="4">
        <v>4753526.6254</v>
      </c>
    </row>
    <row r="161" ht="15" spans="1:17">
      <c r="A161" s="2">
        <v>160</v>
      </c>
      <c r="B161" s="2">
        <v>8</v>
      </c>
      <c r="C161" s="3" t="s">
        <v>93</v>
      </c>
      <c r="D161" s="3" t="s">
        <v>462</v>
      </c>
      <c r="E161" s="4">
        <v>102696210.5495</v>
      </c>
      <c r="F161" s="4">
        <v>0</v>
      </c>
      <c r="G161" s="4">
        <v>0</v>
      </c>
      <c r="H161" s="4">
        <v>59500621.2601</v>
      </c>
      <c r="I161" s="4">
        <v>128720851.0812</v>
      </c>
      <c r="J161" s="4">
        <v>0</v>
      </c>
      <c r="K161" s="2">
        <v>0</v>
      </c>
      <c r="L161" s="5">
        <v>0</v>
      </c>
      <c r="M161" s="5">
        <v>0</v>
      </c>
      <c r="N161" s="6">
        <v>0</v>
      </c>
      <c r="O161" s="6">
        <v>0</v>
      </c>
      <c r="P161" s="6">
        <v>0</v>
      </c>
      <c r="Q161" s="4">
        <v>5315088.0711</v>
      </c>
    </row>
    <row r="162" ht="30" spans="1:17">
      <c r="A162" s="2">
        <v>161</v>
      </c>
      <c r="B162" s="2">
        <v>8</v>
      </c>
      <c r="C162" s="3" t="s">
        <v>93</v>
      </c>
      <c r="D162" s="3" t="s">
        <v>464</v>
      </c>
      <c r="E162" s="4">
        <v>121529836.4091</v>
      </c>
      <c r="F162" s="4">
        <v>0</v>
      </c>
      <c r="G162" s="4">
        <v>0</v>
      </c>
      <c r="H162" s="4">
        <v>70412537.4178</v>
      </c>
      <c r="I162" s="4">
        <v>139510648.0361</v>
      </c>
      <c r="J162" s="4">
        <v>0</v>
      </c>
      <c r="K162" s="2">
        <v>0</v>
      </c>
      <c r="L162" s="5">
        <v>0</v>
      </c>
      <c r="M162" s="5">
        <v>0</v>
      </c>
      <c r="N162" s="6">
        <v>0</v>
      </c>
      <c r="O162" s="6">
        <v>0</v>
      </c>
      <c r="P162" s="6">
        <v>0</v>
      </c>
      <c r="Q162" s="4">
        <v>5753571.3191</v>
      </c>
    </row>
    <row r="163" ht="45" spans="1:17">
      <c r="A163" s="2">
        <v>162</v>
      </c>
      <c r="B163" s="2">
        <v>8</v>
      </c>
      <c r="C163" s="3" t="s">
        <v>93</v>
      </c>
      <c r="D163" s="3" t="s">
        <v>466</v>
      </c>
      <c r="E163" s="4">
        <v>176976482.1643</v>
      </c>
      <c r="F163" s="4">
        <v>0</v>
      </c>
      <c r="G163" s="4">
        <v>0</v>
      </c>
      <c r="H163" s="4">
        <v>102537480.0185</v>
      </c>
      <c r="I163" s="4">
        <v>251561659.3081</v>
      </c>
      <c r="J163" s="4">
        <v>0</v>
      </c>
      <c r="K163" s="2">
        <v>0</v>
      </c>
      <c r="L163" s="5">
        <v>0</v>
      </c>
      <c r="M163" s="5">
        <v>0</v>
      </c>
      <c r="N163" s="6">
        <v>0</v>
      </c>
      <c r="O163" s="6">
        <v>0</v>
      </c>
      <c r="P163" s="6">
        <v>0</v>
      </c>
      <c r="Q163" s="4">
        <v>10307177.9872</v>
      </c>
    </row>
    <row r="164" ht="15" spans="1:17">
      <c r="A164" s="2">
        <v>163</v>
      </c>
      <c r="B164" s="2">
        <v>8</v>
      </c>
      <c r="C164" s="3" t="s">
        <v>93</v>
      </c>
      <c r="D164" s="3" t="s">
        <v>468</v>
      </c>
      <c r="E164" s="4">
        <v>110514574.1351</v>
      </c>
      <c r="F164" s="4">
        <v>0</v>
      </c>
      <c r="G164" s="4">
        <v>0</v>
      </c>
      <c r="H164" s="4">
        <v>64030462.1188</v>
      </c>
      <c r="I164" s="4">
        <v>136318645.6193</v>
      </c>
      <c r="J164" s="4">
        <v>0</v>
      </c>
      <c r="K164" s="2">
        <v>0</v>
      </c>
      <c r="L164" s="5">
        <v>0</v>
      </c>
      <c r="M164" s="5">
        <v>0</v>
      </c>
      <c r="N164" s="6">
        <v>0</v>
      </c>
      <c r="O164" s="6">
        <v>0</v>
      </c>
      <c r="P164" s="6">
        <v>0</v>
      </c>
      <c r="Q164" s="4">
        <v>5623852.5122</v>
      </c>
    </row>
    <row r="165" ht="30" spans="1:17">
      <c r="A165" s="2">
        <v>164</v>
      </c>
      <c r="B165" s="2">
        <v>8</v>
      </c>
      <c r="C165" s="3" t="s">
        <v>93</v>
      </c>
      <c r="D165" s="3" t="s">
        <v>470</v>
      </c>
      <c r="E165" s="4">
        <v>102913301.9237</v>
      </c>
      <c r="F165" s="4">
        <v>0</v>
      </c>
      <c r="G165" s="4">
        <v>0</v>
      </c>
      <c r="H165" s="4">
        <v>59626400.698</v>
      </c>
      <c r="I165" s="4">
        <v>132581466.4708</v>
      </c>
      <c r="J165" s="4">
        <v>0</v>
      </c>
      <c r="K165" s="2">
        <v>0</v>
      </c>
      <c r="L165" s="5">
        <v>0</v>
      </c>
      <c r="M165" s="5">
        <v>0</v>
      </c>
      <c r="N165" s="6">
        <v>0</v>
      </c>
      <c r="O165" s="6">
        <v>0</v>
      </c>
      <c r="P165" s="6">
        <v>0</v>
      </c>
      <c r="Q165" s="4">
        <v>5471978.4354</v>
      </c>
    </row>
    <row r="166" ht="30" spans="1:17">
      <c r="A166" s="2">
        <v>165</v>
      </c>
      <c r="B166" s="2">
        <v>8</v>
      </c>
      <c r="C166" s="3" t="s">
        <v>93</v>
      </c>
      <c r="D166" s="3" t="s">
        <v>472</v>
      </c>
      <c r="E166" s="4">
        <v>100453140.2557</v>
      </c>
      <c r="F166" s="4">
        <v>0</v>
      </c>
      <c r="G166" s="4">
        <v>0</v>
      </c>
      <c r="H166" s="4">
        <v>58201020.4735</v>
      </c>
      <c r="I166" s="4">
        <v>130582093.2601</v>
      </c>
      <c r="J166" s="4">
        <v>0</v>
      </c>
      <c r="K166" s="2">
        <v>0</v>
      </c>
      <c r="L166" s="5">
        <v>0</v>
      </c>
      <c r="M166" s="5">
        <v>0</v>
      </c>
      <c r="N166" s="6">
        <v>0</v>
      </c>
      <c r="O166" s="6">
        <v>0</v>
      </c>
      <c r="P166" s="6">
        <v>0</v>
      </c>
      <c r="Q166" s="4">
        <v>5390726.5209</v>
      </c>
    </row>
    <row r="167" ht="15" spans="1:17">
      <c r="A167" s="2">
        <v>166</v>
      </c>
      <c r="B167" s="2">
        <v>8</v>
      </c>
      <c r="C167" s="3" t="s">
        <v>93</v>
      </c>
      <c r="D167" s="3" t="s">
        <v>474</v>
      </c>
      <c r="E167" s="4">
        <v>114885122.1568</v>
      </c>
      <c r="F167" s="4">
        <v>0</v>
      </c>
      <c r="G167" s="4">
        <v>0</v>
      </c>
      <c r="H167" s="4">
        <v>66562691.1187</v>
      </c>
      <c r="I167" s="4">
        <v>167971518.4938</v>
      </c>
      <c r="J167" s="4">
        <v>0</v>
      </c>
      <c r="K167" s="2">
        <v>0</v>
      </c>
      <c r="L167" s="5">
        <v>0</v>
      </c>
      <c r="M167" s="5">
        <v>0</v>
      </c>
      <c r="N167" s="6">
        <v>0</v>
      </c>
      <c r="O167" s="6">
        <v>0</v>
      </c>
      <c r="P167" s="6">
        <v>0</v>
      </c>
      <c r="Q167" s="4">
        <v>6910183.9014</v>
      </c>
    </row>
    <row r="168" ht="30" spans="1:17">
      <c r="A168" s="2">
        <v>167</v>
      </c>
      <c r="B168" s="2">
        <v>8</v>
      </c>
      <c r="C168" s="3" t="s">
        <v>93</v>
      </c>
      <c r="D168" s="3" t="s">
        <v>476</v>
      </c>
      <c r="E168" s="4">
        <v>99863781.4358</v>
      </c>
      <c r="F168" s="4">
        <v>0</v>
      </c>
      <c r="G168" s="4">
        <v>0</v>
      </c>
      <c r="H168" s="4">
        <v>57859554.9439</v>
      </c>
      <c r="I168" s="4">
        <v>127627852.5554</v>
      </c>
      <c r="J168" s="4">
        <v>0</v>
      </c>
      <c r="K168" s="2">
        <v>0</v>
      </c>
      <c r="L168" s="5">
        <v>0</v>
      </c>
      <c r="M168" s="5">
        <v>0</v>
      </c>
      <c r="N168" s="6">
        <v>0</v>
      </c>
      <c r="O168" s="6">
        <v>0</v>
      </c>
      <c r="P168" s="6">
        <v>0</v>
      </c>
      <c r="Q168" s="4">
        <v>5270670.0393</v>
      </c>
    </row>
    <row r="169" ht="15" spans="1:17">
      <c r="A169" s="2">
        <v>168</v>
      </c>
      <c r="B169" s="2">
        <v>8</v>
      </c>
      <c r="C169" s="3" t="s">
        <v>93</v>
      </c>
      <c r="D169" s="3" t="s">
        <v>478</v>
      </c>
      <c r="E169" s="4">
        <v>96854467.2121</v>
      </c>
      <c r="F169" s="4">
        <v>0</v>
      </c>
      <c r="G169" s="4">
        <v>0</v>
      </c>
      <c r="H169" s="4">
        <v>56116004.0872</v>
      </c>
      <c r="I169" s="4">
        <v>128367882.2107</v>
      </c>
      <c r="J169" s="4">
        <v>0</v>
      </c>
      <c r="K169" s="2">
        <v>0</v>
      </c>
      <c r="L169" s="5">
        <v>0</v>
      </c>
      <c r="M169" s="5">
        <v>0</v>
      </c>
      <c r="N169" s="6">
        <v>0</v>
      </c>
      <c r="O169" s="6">
        <v>0</v>
      </c>
      <c r="P169" s="6">
        <v>0</v>
      </c>
      <c r="Q169" s="4">
        <v>5300743.8774</v>
      </c>
    </row>
    <row r="170" ht="30" spans="1:17">
      <c r="A170" s="2">
        <v>169</v>
      </c>
      <c r="B170" s="2">
        <v>9</v>
      </c>
      <c r="C170" s="3" t="s">
        <v>94</v>
      </c>
      <c r="D170" s="3" t="s">
        <v>483</v>
      </c>
      <c r="E170" s="4">
        <v>102678599.0053</v>
      </c>
      <c r="F170" s="4">
        <v>0</v>
      </c>
      <c r="G170" s="4">
        <v>0</v>
      </c>
      <c r="H170" s="4">
        <v>59490417.3995</v>
      </c>
      <c r="I170" s="4">
        <v>134100198.5524</v>
      </c>
      <c r="J170" s="4">
        <v>0</v>
      </c>
      <c r="K170" s="2">
        <v>0</v>
      </c>
      <c r="L170" s="5">
        <v>0</v>
      </c>
      <c r="M170" s="5">
        <v>0</v>
      </c>
      <c r="N170" s="6">
        <v>0</v>
      </c>
      <c r="O170" s="6">
        <v>0</v>
      </c>
      <c r="P170" s="6">
        <v>0</v>
      </c>
      <c r="Q170" s="4">
        <v>6023461.4627</v>
      </c>
    </row>
    <row r="171" ht="30" spans="1:17">
      <c r="A171" s="2">
        <v>170</v>
      </c>
      <c r="B171" s="2">
        <v>9</v>
      </c>
      <c r="C171" s="3" t="s">
        <v>94</v>
      </c>
      <c r="D171" s="3" t="s">
        <v>485</v>
      </c>
      <c r="E171" s="4">
        <v>129065753.3103</v>
      </c>
      <c r="F171" s="4">
        <v>0</v>
      </c>
      <c r="G171" s="4">
        <v>0</v>
      </c>
      <c r="H171" s="4">
        <v>74778732.9666</v>
      </c>
      <c r="I171" s="4">
        <v>135958501.7733</v>
      </c>
      <c r="J171" s="4">
        <v>0</v>
      </c>
      <c r="K171" s="2">
        <v>0</v>
      </c>
      <c r="L171" s="5">
        <v>0</v>
      </c>
      <c r="M171" s="5">
        <v>0</v>
      </c>
      <c r="N171" s="6">
        <v>0</v>
      </c>
      <c r="O171" s="6">
        <v>0</v>
      </c>
      <c r="P171" s="6">
        <v>0</v>
      </c>
      <c r="Q171" s="4">
        <v>6098980.4771</v>
      </c>
    </row>
    <row r="172" ht="30" spans="1:17">
      <c r="A172" s="2">
        <v>171</v>
      </c>
      <c r="B172" s="2">
        <v>9</v>
      </c>
      <c r="C172" s="3" t="s">
        <v>94</v>
      </c>
      <c r="D172" s="3" t="s">
        <v>487</v>
      </c>
      <c r="E172" s="4">
        <v>123553931.852</v>
      </c>
      <c r="F172" s="4">
        <v>0</v>
      </c>
      <c r="G172" s="4">
        <v>0</v>
      </c>
      <c r="H172" s="4">
        <v>71585267.5087</v>
      </c>
      <c r="I172" s="4">
        <v>171305351.1119</v>
      </c>
      <c r="J172" s="4">
        <v>0</v>
      </c>
      <c r="K172" s="2">
        <v>0</v>
      </c>
      <c r="L172" s="5">
        <v>0</v>
      </c>
      <c r="M172" s="5">
        <v>0</v>
      </c>
      <c r="N172" s="6">
        <v>0</v>
      </c>
      <c r="O172" s="6">
        <v>0</v>
      </c>
      <c r="P172" s="6">
        <v>0</v>
      </c>
      <c r="Q172" s="4">
        <v>7535430.2425</v>
      </c>
    </row>
    <row r="173" ht="30" spans="1:17">
      <c r="A173" s="2">
        <v>172</v>
      </c>
      <c r="B173" s="2">
        <v>9</v>
      </c>
      <c r="C173" s="3" t="s">
        <v>94</v>
      </c>
      <c r="D173" s="3" t="s">
        <v>489</v>
      </c>
      <c r="E173" s="4">
        <v>79719160.3556</v>
      </c>
      <c r="F173" s="4">
        <v>0</v>
      </c>
      <c r="G173" s="4">
        <v>0</v>
      </c>
      <c r="H173" s="4">
        <v>46188068.1099</v>
      </c>
      <c r="I173" s="4">
        <v>101061313.0274</v>
      </c>
      <c r="J173" s="4">
        <v>0</v>
      </c>
      <c r="K173" s="2">
        <v>0</v>
      </c>
      <c r="L173" s="5">
        <v>0</v>
      </c>
      <c r="M173" s="5">
        <v>0</v>
      </c>
      <c r="N173" s="6">
        <v>0</v>
      </c>
      <c r="O173" s="6">
        <v>0</v>
      </c>
      <c r="P173" s="6">
        <v>0</v>
      </c>
      <c r="Q173" s="4">
        <v>4680804.3307</v>
      </c>
    </row>
    <row r="174" ht="30" spans="1:17">
      <c r="A174" s="2">
        <v>173</v>
      </c>
      <c r="B174" s="2">
        <v>9</v>
      </c>
      <c r="C174" s="3" t="s">
        <v>94</v>
      </c>
      <c r="D174" s="3" t="s">
        <v>491</v>
      </c>
      <c r="E174" s="4">
        <v>95230244.3686</v>
      </c>
      <c r="F174" s="4">
        <v>0</v>
      </c>
      <c r="G174" s="4">
        <v>0</v>
      </c>
      <c r="H174" s="4">
        <v>55174954.0939</v>
      </c>
      <c r="I174" s="4">
        <v>122644139.7912</v>
      </c>
      <c r="J174" s="4">
        <v>0</v>
      </c>
      <c r="K174" s="2">
        <v>0</v>
      </c>
      <c r="L174" s="5">
        <v>0</v>
      </c>
      <c r="M174" s="5">
        <v>0</v>
      </c>
      <c r="N174" s="6">
        <v>0</v>
      </c>
      <c r="O174" s="6">
        <v>0</v>
      </c>
      <c r="P174" s="6">
        <v>0</v>
      </c>
      <c r="Q174" s="4">
        <v>5557902.2056</v>
      </c>
    </row>
    <row r="175" ht="30" spans="1:17">
      <c r="A175" s="2">
        <v>174</v>
      </c>
      <c r="B175" s="2">
        <v>9</v>
      </c>
      <c r="C175" s="3" t="s">
        <v>94</v>
      </c>
      <c r="D175" s="3" t="s">
        <v>493</v>
      </c>
      <c r="E175" s="4">
        <v>109555332.5514</v>
      </c>
      <c r="F175" s="4">
        <v>0</v>
      </c>
      <c r="G175" s="4">
        <v>0</v>
      </c>
      <c r="H175" s="4">
        <v>63474692.1457</v>
      </c>
      <c r="I175" s="4">
        <v>141265672.3508</v>
      </c>
      <c r="J175" s="4">
        <v>0</v>
      </c>
      <c r="K175" s="2">
        <v>0</v>
      </c>
      <c r="L175" s="5">
        <v>0</v>
      </c>
      <c r="M175" s="5">
        <v>0</v>
      </c>
      <c r="N175" s="6">
        <v>0</v>
      </c>
      <c r="O175" s="6">
        <v>0</v>
      </c>
      <c r="P175" s="6">
        <v>0</v>
      </c>
      <c r="Q175" s="4">
        <v>6314656.9539</v>
      </c>
    </row>
    <row r="176" ht="30" spans="1:17">
      <c r="A176" s="2">
        <v>175</v>
      </c>
      <c r="B176" s="2">
        <v>9</v>
      </c>
      <c r="C176" s="3" t="s">
        <v>94</v>
      </c>
      <c r="D176" s="3" t="s">
        <v>495</v>
      </c>
      <c r="E176" s="4">
        <v>125599411.8699</v>
      </c>
      <c r="F176" s="4">
        <v>0</v>
      </c>
      <c r="G176" s="4">
        <v>0</v>
      </c>
      <c r="H176" s="4">
        <v>72770387.497</v>
      </c>
      <c r="I176" s="4">
        <v>146249557.5348</v>
      </c>
      <c r="J176" s="4">
        <v>0</v>
      </c>
      <c r="K176" s="2">
        <v>0</v>
      </c>
      <c r="L176" s="5">
        <v>0</v>
      </c>
      <c r="M176" s="5">
        <v>0</v>
      </c>
      <c r="N176" s="6">
        <v>0</v>
      </c>
      <c r="O176" s="6">
        <v>0</v>
      </c>
      <c r="P176" s="6">
        <v>0</v>
      </c>
      <c r="Q176" s="4">
        <v>6517195.5348</v>
      </c>
    </row>
    <row r="177" ht="60" spans="1:17">
      <c r="A177" s="2">
        <v>176</v>
      </c>
      <c r="B177" s="2">
        <v>9</v>
      </c>
      <c r="C177" s="3" t="s">
        <v>94</v>
      </c>
      <c r="D177" s="3" t="s">
        <v>497</v>
      </c>
      <c r="E177" s="4">
        <v>99494068.9804</v>
      </c>
      <c r="F177" s="4">
        <v>0</v>
      </c>
      <c r="G177" s="4">
        <v>0</v>
      </c>
      <c r="H177" s="4">
        <v>57645349.1746</v>
      </c>
      <c r="I177" s="4">
        <v>144266054.698</v>
      </c>
      <c r="J177" s="4">
        <v>0</v>
      </c>
      <c r="K177" s="2">
        <v>0</v>
      </c>
      <c r="L177" s="5">
        <v>0</v>
      </c>
      <c r="M177" s="5">
        <v>0</v>
      </c>
      <c r="N177" s="6">
        <v>0</v>
      </c>
      <c r="O177" s="6">
        <v>0</v>
      </c>
      <c r="P177" s="6">
        <v>0</v>
      </c>
      <c r="Q177" s="4">
        <v>6436588.5716</v>
      </c>
    </row>
    <row r="178" ht="45" spans="1:17">
      <c r="A178" s="2">
        <v>177</v>
      </c>
      <c r="B178" s="2">
        <v>9</v>
      </c>
      <c r="C178" s="3" t="s">
        <v>94</v>
      </c>
      <c r="D178" s="3" t="s">
        <v>499</v>
      </c>
      <c r="E178" s="4">
        <v>106048413.8683</v>
      </c>
      <c r="F178" s="4">
        <v>0</v>
      </c>
      <c r="G178" s="4">
        <v>0</v>
      </c>
      <c r="H178" s="4">
        <v>61442836.8393</v>
      </c>
      <c r="I178" s="4">
        <v>147862751.6482</v>
      </c>
      <c r="J178" s="4">
        <v>0</v>
      </c>
      <c r="K178" s="2">
        <v>0</v>
      </c>
      <c r="L178" s="5">
        <v>0</v>
      </c>
      <c r="M178" s="5">
        <v>0</v>
      </c>
      <c r="N178" s="6">
        <v>0</v>
      </c>
      <c r="O178" s="6">
        <v>0</v>
      </c>
      <c r="P178" s="6">
        <v>0</v>
      </c>
      <c r="Q178" s="4">
        <v>6582753.6354</v>
      </c>
    </row>
    <row r="179" ht="30" spans="1:17">
      <c r="A179" s="2">
        <v>178</v>
      </c>
      <c r="B179" s="2">
        <v>9</v>
      </c>
      <c r="C179" s="3" t="s">
        <v>94</v>
      </c>
      <c r="D179" s="3" t="s">
        <v>501</v>
      </c>
      <c r="E179" s="4">
        <v>83040040.91</v>
      </c>
      <c r="F179" s="4">
        <v>0</v>
      </c>
      <c r="G179" s="4">
        <v>0</v>
      </c>
      <c r="H179" s="4">
        <v>48112135.7562</v>
      </c>
      <c r="I179" s="4">
        <v>115112765.7066</v>
      </c>
      <c r="J179" s="4">
        <v>0</v>
      </c>
      <c r="K179" s="2">
        <v>0</v>
      </c>
      <c r="L179" s="5">
        <v>0</v>
      </c>
      <c r="M179" s="5">
        <v>0</v>
      </c>
      <c r="N179" s="6">
        <v>0</v>
      </c>
      <c r="O179" s="6">
        <v>0</v>
      </c>
      <c r="P179" s="6">
        <v>0</v>
      </c>
      <c r="Q179" s="4">
        <v>5251837.0049</v>
      </c>
    </row>
    <row r="180" ht="30" spans="1:17">
      <c r="A180" s="2">
        <v>179</v>
      </c>
      <c r="B180" s="2">
        <v>9</v>
      </c>
      <c r="C180" s="3" t="s">
        <v>94</v>
      </c>
      <c r="D180" s="3" t="s">
        <v>503</v>
      </c>
      <c r="E180" s="4">
        <v>113306964.9179</v>
      </c>
      <c r="F180" s="4">
        <v>0</v>
      </c>
      <c r="G180" s="4">
        <v>0</v>
      </c>
      <c r="H180" s="4">
        <v>65648330.8355</v>
      </c>
      <c r="I180" s="4">
        <v>139267180.8275</v>
      </c>
      <c r="J180" s="4">
        <v>0</v>
      </c>
      <c r="K180" s="2">
        <v>0</v>
      </c>
      <c r="L180" s="5">
        <v>0</v>
      </c>
      <c r="M180" s="5">
        <v>0</v>
      </c>
      <c r="N180" s="6">
        <v>0</v>
      </c>
      <c r="O180" s="6">
        <v>0</v>
      </c>
      <c r="P180" s="6">
        <v>0</v>
      </c>
      <c r="Q180" s="4">
        <v>6233440.8701</v>
      </c>
    </row>
    <row r="181" ht="30" spans="1:17">
      <c r="A181" s="2">
        <v>180</v>
      </c>
      <c r="B181" s="2">
        <v>9</v>
      </c>
      <c r="C181" s="3" t="s">
        <v>94</v>
      </c>
      <c r="D181" s="3" t="s">
        <v>505</v>
      </c>
      <c r="E181" s="4">
        <v>97781624.0724</v>
      </c>
      <c r="F181" s="4">
        <v>0</v>
      </c>
      <c r="G181" s="4">
        <v>0</v>
      </c>
      <c r="H181" s="4">
        <v>56653184.6598</v>
      </c>
      <c r="I181" s="4">
        <v>123967258.7379</v>
      </c>
      <c r="J181" s="4">
        <v>0</v>
      </c>
      <c r="K181" s="2">
        <v>0</v>
      </c>
      <c r="L181" s="5">
        <v>0</v>
      </c>
      <c r="M181" s="5">
        <v>0</v>
      </c>
      <c r="N181" s="6">
        <v>0</v>
      </c>
      <c r="O181" s="6">
        <v>0</v>
      </c>
      <c r="P181" s="6">
        <v>0</v>
      </c>
      <c r="Q181" s="4">
        <v>5611672.0305</v>
      </c>
    </row>
    <row r="182" ht="30" spans="1:17">
      <c r="A182" s="2">
        <v>181</v>
      </c>
      <c r="B182" s="2">
        <v>9</v>
      </c>
      <c r="C182" s="3" t="s">
        <v>94</v>
      </c>
      <c r="D182" s="3" t="s">
        <v>507</v>
      </c>
      <c r="E182" s="4">
        <v>107770124.3985</v>
      </c>
      <c r="F182" s="4">
        <v>0</v>
      </c>
      <c r="G182" s="4">
        <v>0</v>
      </c>
      <c r="H182" s="4">
        <v>62440369.7145</v>
      </c>
      <c r="I182" s="4">
        <v>142224066.5945</v>
      </c>
      <c r="J182" s="4">
        <v>0</v>
      </c>
      <c r="K182" s="2">
        <v>0</v>
      </c>
      <c r="L182" s="5">
        <v>0</v>
      </c>
      <c r="M182" s="5">
        <v>0</v>
      </c>
      <c r="N182" s="6">
        <v>0</v>
      </c>
      <c r="O182" s="6">
        <v>0</v>
      </c>
      <c r="P182" s="6">
        <v>0</v>
      </c>
      <c r="Q182" s="4">
        <v>6353604.8435</v>
      </c>
    </row>
    <row r="183" ht="30" spans="1:17">
      <c r="A183" s="2">
        <v>182</v>
      </c>
      <c r="B183" s="2">
        <v>9</v>
      </c>
      <c r="C183" s="3" t="s">
        <v>94</v>
      </c>
      <c r="D183" s="3" t="s">
        <v>509</v>
      </c>
      <c r="E183" s="4">
        <v>102029901.6138</v>
      </c>
      <c r="F183" s="4">
        <v>0</v>
      </c>
      <c r="G183" s="4">
        <v>0</v>
      </c>
      <c r="H183" s="4">
        <v>59114572.0046</v>
      </c>
      <c r="I183" s="4">
        <v>138597980.063</v>
      </c>
      <c r="J183" s="4">
        <v>0</v>
      </c>
      <c r="K183" s="2">
        <v>0</v>
      </c>
      <c r="L183" s="5">
        <v>0</v>
      </c>
      <c r="M183" s="5">
        <v>0</v>
      </c>
      <c r="N183" s="6">
        <v>0</v>
      </c>
      <c r="O183" s="6">
        <v>0</v>
      </c>
      <c r="P183" s="6">
        <v>0</v>
      </c>
      <c r="Q183" s="4">
        <v>6206245.4255</v>
      </c>
    </row>
    <row r="184" ht="30" spans="1:17">
      <c r="A184" s="2">
        <v>183</v>
      </c>
      <c r="B184" s="2">
        <v>9</v>
      </c>
      <c r="C184" s="3" t="s">
        <v>94</v>
      </c>
      <c r="D184" s="3" t="s">
        <v>511</v>
      </c>
      <c r="E184" s="4">
        <v>115732027.1727</v>
      </c>
      <c r="F184" s="4">
        <v>0</v>
      </c>
      <c r="G184" s="4">
        <v>0</v>
      </c>
      <c r="H184" s="4">
        <v>67053374.9943</v>
      </c>
      <c r="I184" s="4">
        <v>148101982.8394</v>
      </c>
      <c r="J184" s="4">
        <v>0</v>
      </c>
      <c r="K184" s="2">
        <v>0</v>
      </c>
      <c r="L184" s="5">
        <v>0</v>
      </c>
      <c r="M184" s="5">
        <v>0</v>
      </c>
      <c r="N184" s="6">
        <v>0</v>
      </c>
      <c r="O184" s="6">
        <v>0</v>
      </c>
      <c r="P184" s="6">
        <v>0</v>
      </c>
      <c r="Q184" s="4">
        <v>6592475.6784</v>
      </c>
    </row>
    <row r="185" ht="30" spans="1:17">
      <c r="A185" s="2">
        <v>184</v>
      </c>
      <c r="B185" s="2">
        <v>9</v>
      </c>
      <c r="C185" s="3" t="s">
        <v>94</v>
      </c>
      <c r="D185" s="3" t="s">
        <v>513</v>
      </c>
      <c r="E185" s="4">
        <v>108768251.7966</v>
      </c>
      <c r="F185" s="4">
        <v>0</v>
      </c>
      <c r="G185" s="4">
        <v>0</v>
      </c>
      <c r="H185" s="4">
        <v>63018669.5365</v>
      </c>
      <c r="I185" s="4">
        <v>142064481.1685</v>
      </c>
      <c r="J185" s="4">
        <v>0</v>
      </c>
      <c r="K185" s="2">
        <v>0</v>
      </c>
      <c r="L185" s="5">
        <v>0</v>
      </c>
      <c r="M185" s="5">
        <v>0</v>
      </c>
      <c r="N185" s="6">
        <v>0</v>
      </c>
      <c r="O185" s="6">
        <v>0</v>
      </c>
      <c r="P185" s="6">
        <v>0</v>
      </c>
      <c r="Q185" s="4">
        <v>6347119.5004</v>
      </c>
    </row>
    <row r="186" ht="30" spans="1:17">
      <c r="A186" s="2">
        <v>185</v>
      </c>
      <c r="B186" s="2">
        <v>9</v>
      </c>
      <c r="C186" s="3" t="s">
        <v>94</v>
      </c>
      <c r="D186" s="3" t="s">
        <v>515</v>
      </c>
      <c r="E186" s="4">
        <v>109197040.8948</v>
      </c>
      <c r="F186" s="4">
        <v>0</v>
      </c>
      <c r="G186" s="4">
        <v>0</v>
      </c>
      <c r="H186" s="4">
        <v>63267103.4134</v>
      </c>
      <c r="I186" s="4">
        <v>149279329.4632</v>
      </c>
      <c r="J186" s="4">
        <v>0</v>
      </c>
      <c r="K186" s="2">
        <v>0</v>
      </c>
      <c r="L186" s="5">
        <v>0</v>
      </c>
      <c r="M186" s="5">
        <v>0</v>
      </c>
      <c r="N186" s="6">
        <v>0</v>
      </c>
      <c r="O186" s="6">
        <v>0</v>
      </c>
      <c r="P186" s="6">
        <v>0</v>
      </c>
      <c r="Q186" s="4">
        <v>6640321.5066</v>
      </c>
    </row>
    <row r="187" ht="30" spans="1:17">
      <c r="A187" s="2">
        <v>186</v>
      </c>
      <c r="B187" s="2">
        <v>9</v>
      </c>
      <c r="C187" s="3" t="s">
        <v>94</v>
      </c>
      <c r="D187" s="3" t="s">
        <v>517</v>
      </c>
      <c r="E187" s="4">
        <v>120421244.5594</v>
      </c>
      <c r="F187" s="4">
        <v>0</v>
      </c>
      <c r="G187" s="4">
        <v>0</v>
      </c>
      <c r="H187" s="4">
        <v>69770236.1738</v>
      </c>
      <c r="I187" s="4">
        <v>153509371.8889</v>
      </c>
      <c r="J187" s="4">
        <v>0</v>
      </c>
      <c r="K187" s="2">
        <v>0</v>
      </c>
      <c r="L187" s="5">
        <v>0</v>
      </c>
      <c r="M187" s="5">
        <v>0</v>
      </c>
      <c r="N187" s="6">
        <v>0</v>
      </c>
      <c r="O187" s="6">
        <v>0</v>
      </c>
      <c r="P187" s="6">
        <v>0</v>
      </c>
      <c r="Q187" s="4">
        <v>6812224.9029</v>
      </c>
    </row>
    <row r="188" ht="45" spans="1:17">
      <c r="A188" s="2">
        <v>187</v>
      </c>
      <c r="B188" s="2">
        <v>10</v>
      </c>
      <c r="C188" s="3" t="s">
        <v>95</v>
      </c>
      <c r="D188" s="3" t="s">
        <v>522</v>
      </c>
      <c r="E188" s="4">
        <v>84326323.6194</v>
      </c>
      <c r="F188" s="4">
        <v>0</v>
      </c>
      <c r="G188" s="4">
        <v>0</v>
      </c>
      <c r="H188" s="4">
        <v>48857388.3796</v>
      </c>
      <c r="I188" s="4">
        <v>133728855.8838</v>
      </c>
      <c r="J188" s="4">
        <v>0</v>
      </c>
      <c r="K188" s="2">
        <v>0</v>
      </c>
      <c r="L188" s="5">
        <v>0</v>
      </c>
      <c r="M188" s="5">
        <v>0</v>
      </c>
      <c r="N188" s="6">
        <v>0</v>
      </c>
      <c r="O188" s="6">
        <v>0</v>
      </c>
      <c r="P188" s="6">
        <v>0</v>
      </c>
      <c r="Q188" s="4">
        <v>6884668.1886</v>
      </c>
    </row>
    <row r="189" ht="45" spans="1:17">
      <c r="A189" s="2">
        <v>188</v>
      </c>
      <c r="B189" s="2">
        <v>10</v>
      </c>
      <c r="C189" s="3" t="s">
        <v>95</v>
      </c>
      <c r="D189" s="3" t="s">
        <v>524</v>
      </c>
      <c r="E189" s="4">
        <v>91912346.923</v>
      </c>
      <c r="F189" s="4">
        <v>0</v>
      </c>
      <c r="G189" s="4">
        <v>0</v>
      </c>
      <c r="H189" s="4">
        <v>53252614.8153</v>
      </c>
      <c r="I189" s="4">
        <v>144277658.2727</v>
      </c>
      <c r="J189" s="4">
        <v>0</v>
      </c>
      <c r="K189" s="2">
        <v>0</v>
      </c>
      <c r="L189" s="5">
        <v>0</v>
      </c>
      <c r="M189" s="5">
        <v>0</v>
      </c>
      <c r="N189" s="6">
        <v>0</v>
      </c>
      <c r="O189" s="6">
        <v>0</v>
      </c>
      <c r="P189" s="6">
        <v>0</v>
      </c>
      <c r="Q189" s="4">
        <v>7313357.7324</v>
      </c>
    </row>
    <row r="190" ht="30" spans="1:17">
      <c r="A190" s="2">
        <v>189</v>
      </c>
      <c r="B190" s="2">
        <v>10</v>
      </c>
      <c r="C190" s="3" t="s">
        <v>95</v>
      </c>
      <c r="D190" s="3" t="s">
        <v>526</v>
      </c>
      <c r="E190" s="4">
        <v>78569910.2073</v>
      </c>
      <c r="F190" s="4">
        <v>0</v>
      </c>
      <c r="G190" s="4">
        <v>0</v>
      </c>
      <c r="H190" s="4">
        <v>45522210.0667</v>
      </c>
      <c r="I190" s="4">
        <v>128419040.244</v>
      </c>
      <c r="J190" s="4">
        <v>0</v>
      </c>
      <c r="K190" s="2">
        <v>0</v>
      </c>
      <c r="L190" s="5">
        <v>0</v>
      </c>
      <c r="M190" s="5">
        <v>0</v>
      </c>
      <c r="N190" s="6">
        <v>0</v>
      </c>
      <c r="O190" s="6">
        <v>0</v>
      </c>
      <c r="P190" s="6">
        <v>0</v>
      </c>
      <c r="Q190" s="4">
        <v>6668884.2199</v>
      </c>
    </row>
    <row r="191" ht="30" spans="1:17">
      <c r="A191" s="2">
        <v>190</v>
      </c>
      <c r="B191" s="2">
        <v>10</v>
      </c>
      <c r="C191" s="3" t="s">
        <v>95</v>
      </c>
      <c r="D191" s="3" t="s">
        <v>528</v>
      </c>
      <c r="E191" s="4">
        <v>112919167.9482</v>
      </c>
      <c r="F191" s="4">
        <v>0</v>
      </c>
      <c r="G191" s="4">
        <v>0</v>
      </c>
      <c r="H191" s="4">
        <v>65423647.174</v>
      </c>
      <c r="I191" s="4">
        <v>164574690.8579</v>
      </c>
      <c r="J191" s="4">
        <v>0</v>
      </c>
      <c r="K191" s="2">
        <v>0</v>
      </c>
      <c r="L191" s="5">
        <v>0</v>
      </c>
      <c r="M191" s="5">
        <v>0</v>
      </c>
      <c r="N191" s="6">
        <v>0</v>
      </c>
      <c r="O191" s="6">
        <v>0</v>
      </c>
      <c r="P191" s="6">
        <v>0</v>
      </c>
      <c r="Q191" s="4">
        <v>8138202.6122</v>
      </c>
    </row>
    <row r="192" ht="30" spans="1:17">
      <c r="A192" s="2">
        <v>191</v>
      </c>
      <c r="B192" s="2">
        <v>10</v>
      </c>
      <c r="C192" s="3" t="s">
        <v>95</v>
      </c>
      <c r="D192" s="3" t="s">
        <v>530</v>
      </c>
      <c r="E192" s="4">
        <v>102738896.5081</v>
      </c>
      <c r="F192" s="4">
        <v>0</v>
      </c>
      <c r="G192" s="4">
        <v>0</v>
      </c>
      <c r="H192" s="4">
        <v>59525352.8548</v>
      </c>
      <c r="I192" s="4">
        <v>161966659.4201</v>
      </c>
      <c r="J192" s="4">
        <v>0</v>
      </c>
      <c r="K192" s="2">
        <v>0</v>
      </c>
      <c r="L192" s="5">
        <v>0</v>
      </c>
      <c r="M192" s="5">
        <v>0</v>
      </c>
      <c r="N192" s="6">
        <v>0</v>
      </c>
      <c r="O192" s="6">
        <v>0</v>
      </c>
      <c r="P192" s="6">
        <v>0</v>
      </c>
      <c r="Q192" s="4">
        <v>8032215.6227</v>
      </c>
    </row>
    <row r="193" ht="30" spans="1:17">
      <c r="A193" s="2">
        <v>192</v>
      </c>
      <c r="B193" s="2">
        <v>10</v>
      </c>
      <c r="C193" s="3" t="s">
        <v>95</v>
      </c>
      <c r="D193" s="3" t="s">
        <v>532</v>
      </c>
      <c r="E193" s="4">
        <v>105239635.8359</v>
      </c>
      <c r="F193" s="4">
        <v>0</v>
      </c>
      <c r="G193" s="4">
        <v>0</v>
      </c>
      <c r="H193" s="4">
        <v>60974243.1577</v>
      </c>
      <c r="I193" s="4">
        <v>162789567.6944</v>
      </c>
      <c r="J193" s="4">
        <v>0</v>
      </c>
      <c r="K193" s="2">
        <v>0</v>
      </c>
      <c r="L193" s="5">
        <v>0</v>
      </c>
      <c r="M193" s="5">
        <v>0</v>
      </c>
      <c r="N193" s="6">
        <v>0</v>
      </c>
      <c r="O193" s="6">
        <v>0</v>
      </c>
      <c r="P193" s="6">
        <v>0</v>
      </c>
      <c r="Q193" s="4">
        <v>8065657.5396</v>
      </c>
    </row>
    <row r="194" ht="45" spans="1:17">
      <c r="A194" s="2">
        <v>193</v>
      </c>
      <c r="B194" s="2">
        <v>10</v>
      </c>
      <c r="C194" s="3" t="s">
        <v>95</v>
      </c>
      <c r="D194" s="3" t="s">
        <v>534</v>
      </c>
      <c r="E194" s="4">
        <v>111573433.1781</v>
      </c>
      <c r="F194" s="4">
        <v>0</v>
      </c>
      <c r="G194" s="4">
        <v>0</v>
      </c>
      <c r="H194" s="4">
        <v>64643948.9315</v>
      </c>
      <c r="I194" s="4">
        <v>156930754.6773</v>
      </c>
      <c r="J194" s="4">
        <v>0</v>
      </c>
      <c r="K194" s="2">
        <v>0</v>
      </c>
      <c r="L194" s="5">
        <v>0</v>
      </c>
      <c r="M194" s="5">
        <v>0</v>
      </c>
      <c r="N194" s="6">
        <v>0</v>
      </c>
      <c r="O194" s="6">
        <v>0</v>
      </c>
      <c r="P194" s="6">
        <v>0</v>
      </c>
      <c r="Q194" s="4">
        <v>7827563.035</v>
      </c>
    </row>
    <row r="195" ht="30" spans="1:17">
      <c r="A195" s="2">
        <v>194</v>
      </c>
      <c r="B195" s="2">
        <v>10</v>
      </c>
      <c r="C195" s="3" t="s">
        <v>95</v>
      </c>
      <c r="D195" s="3" t="s">
        <v>536</v>
      </c>
      <c r="E195" s="4">
        <v>104936446.2016</v>
      </c>
      <c r="F195" s="4">
        <v>0</v>
      </c>
      <c r="G195" s="4">
        <v>0</v>
      </c>
      <c r="H195" s="4">
        <v>60798579.6984</v>
      </c>
      <c r="I195" s="4">
        <v>150740427.184</v>
      </c>
      <c r="J195" s="4">
        <v>0</v>
      </c>
      <c r="K195" s="2">
        <v>0</v>
      </c>
      <c r="L195" s="5">
        <v>0</v>
      </c>
      <c r="M195" s="5">
        <v>0</v>
      </c>
      <c r="N195" s="6">
        <v>0</v>
      </c>
      <c r="O195" s="6">
        <v>0</v>
      </c>
      <c r="P195" s="6">
        <v>0</v>
      </c>
      <c r="Q195" s="4">
        <v>7575996.2153</v>
      </c>
    </row>
    <row r="196" ht="30" spans="1:17">
      <c r="A196" s="2">
        <v>195</v>
      </c>
      <c r="B196" s="2">
        <v>10</v>
      </c>
      <c r="C196" s="3" t="s">
        <v>95</v>
      </c>
      <c r="D196" s="3" t="s">
        <v>538</v>
      </c>
      <c r="E196" s="4">
        <v>98737462.7259</v>
      </c>
      <c r="F196" s="4">
        <v>0</v>
      </c>
      <c r="G196" s="4">
        <v>0</v>
      </c>
      <c r="H196" s="4">
        <v>57206983.027</v>
      </c>
      <c r="I196" s="4">
        <v>145321282.302</v>
      </c>
      <c r="J196" s="4">
        <v>0</v>
      </c>
      <c r="K196" s="2">
        <v>0</v>
      </c>
      <c r="L196" s="5">
        <v>0</v>
      </c>
      <c r="M196" s="5">
        <v>0</v>
      </c>
      <c r="N196" s="6">
        <v>0</v>
      </c>
      <c r="O196" s="6">
        <v>0</v>
      </c>
      <c r="P196" s="6">
        <v>0</v>
      </c>
      <c r="Q196" s="4">
        <v>7355769.2491</v>
      </c>
    </row>
    <row r="197" ht="30" spans="1:17">
      <c r="A197" s="2">
        <v>196</v>
      </c>
      <c r="B197" s="2">
        <v>10</v>
      </c>
      <c r="C197" s="3" t="s">
        <v>95</v>
      </c>
      <c r="D197" s="3" t="s">
        <v>540</v>
      </c>
      <c r="E197" s="4">
        <v>110410521.0911</v>
      </c>
      <c r="F197" s="4">
        <v>0</v>
      </c>
      <c r="G197" s="4">
        <v>0</v>
      </c>
      <c r="H197" s="4">
        <v>63970175.3689</v>
      </c>
      <c r="I197" s="4">
        <v>169878334.6857</v>
      </c>
      <c r="J197" s="4">
        <v>0</v>
      </c>
      <c r="K197" s="2">
        <v>0</v>
      </c>
      <c r="L197" s="5">
        <v>0</v>
      </c>
      <c r="M197" s="5">
        <v>0</v>
      </c>
      <c r="N197" s="6">
        <v>0</v>
      </c>
      <c r="O197" s="6">
        <v>0</v>
      </c>
      <c r="P197" s="6">
        <v>0</v>
      </c>
      <c r="Q197" s="4">
        <v>8353735.7664</v>
      </c>
    </row>
    <row r="198" ht="30" spans="1:17">
      <c r="A198" s="2">
        <v>197</v>
      </c>
      <c r="B198" s="2">
        <v>10</v>
      </c>
      <c r="C198" s="3" t="s">
        <v>95</v>
      </c>
      <c r="D198" s="3" t="s">
        <v>542</v>
      </c>
      <c r="E198" s="4">
        <v>92778867.4557</v>
      </c>
      <c r="F198" s="4">
        <v>0</v>
      </c>
      <c r="G198" s="4">
        <v>0</v>
      </c>
      <c r="H198" s="4">
        <v>53754663.6228</v>
      </c>
      <c r="I198" s="4">
        <v>133276256.333</v>
      </c>
      <c r="J198" s="4">
        <v>0</v>
      </c>
      <c r="K198" s="2">
        <v>0</v>
      </c>
      <c r="L198" s="5">
        <v>0</v>
      </c>
      <c r="M198" s="5">
        <v>0</v>
      </c>
      <c r="N198" s="6">
        <v>0</v>
      </c>
      <c r="O198" s="6">
        <v>0</v>
      </c>
      <c r="P198" s="6">
        <v>0</v>
      </c>
      <c r="Q198" s="4">
        <v>6866275.1343</v>
      </c>
    </row>
    <row r="199" ht="30" spans="1:17">
      <c r="A199" s="2">
        <v>198</v>
      </c>
      <c r="B199" s="2">
        <v>10</v>
      </c>
      <c r="C199" s="3" t="s">
        <v>95</v>
      </c>
      <c r="D199" s="3" t="s">
        <v>544</v>
      </c>
      <c r="E199" s="4">
        <v>95687370.3483</v>
      </c>
      <c r="F199" s="4">
        <v>0</v>
      </c>
      <c r="G199" s="4">
        <v>0</v>
      </c>
      <c r="H199" s="4">
        <v>55439805.9286</v>
      </c>
      <c r="I199" s="4">
        <v>146840723.6513</v>
      </c>
      <c r="J199" s="4">
        <v>0</v>
      </c>
      <c r="K199" s="2">
        <v>0</v>
      </c>
      <c r="L199" s="5">
        <v>0</v>
      </c>
      <c r="M199" s="5">
        <v>0</v>
      </c>
      <c r="N199" s="6">
        <v>0</v>
      </c>
      <c r="O199" s="6">
        <v>0</v>
      </c>
      <c r="P199" s="6">
        <v>0</v>
      </c>
      <c r="Q199" s="4">
        <v>7417517.3599</v>
      </c>
    </row>
    <row r="200" ht="15" spans="1:17">
      <c r="A200" s="2">
        <v>199</v>
      </c>
      <c r="B200" s="2">
        <v>10</v>
      </c>
      <c r="C200" s="3" t="s">
        <v>95</v>
      </c>
      <c r="D200" s="3" t="s">
        <v>546</v>
      </c>
      <c r="E200" s="4">
        <v>87647566.2101</v>
      </c>
      <c r="F200" s="4">
        <v>0</v>
      </c>
      <c r="G200" s="4">
        <v>0</v>
      </c>
      <c r="H200" s="4">
        <v>50781665.7843</v>
      </c>
      <c r="I200" s="4">
        <v>141169710.0582</v>
      </c>
      <c r="J200" s="4">
        <v>0</v>
      </c>
      <c r="K200" s="2">
        <v>0</v>
      </c>
      <c r="L200" s="5">
        <v>0</v>
      </c>
      <c r="M200" s="5">
        <v>0</v>
      </c>
      <c r="N200" s="6">
        <v>0</v>
      </c>
      <c r="O200" s="6">
        <v>0</v>
      </c>
      <c r="P200" s="6">
        <v>0</v>
      </c>
      <c r="Q200" s="4">
        <v>7187054.7784</v>
      </c>
    </row>
    <row r="201" ht="45" spans="1:17">
      <c r="A201" s="2">
        <v>200</v>
      </c>
      <c r="B201" s="2">
        <v>10</v>
      </c>
      <c r="C201" s="3" t="s">
        <v>95</v>
      </c>
      <c r="D201" s="3" t="s">
        <v>548</v>
      </c>
      <c r="E201" s="4">
        <v>85838963.0723</v>
      </c>
      <c r="F201" s="4">
        <v>0</v>
      </c>
      <c r="G201" s="4">
        <v>0</v>
      </c>
      <c r="H201" s="4">
        <v>49733788.6549</v>
      </c>
      <c r="I201" s="4">
        <v>136845620.9727</v>
      </c>
      <c r="J201" s="4">
        <v>0</v>
      </c>
      <c r="K201" s="2">
        <v>0</v>
      </c>
      <c r="L201" s="5">
        <v>0</v>
      </c>
      <c r="M201" s="5">
        <v>0</v>
      </c>
      <c r="N201" s="6">
        <v>0</v>
      </c>
      <c r="O201" s="6">
        <v>0</v>
      </c>
      <c r="P201" s="6">
        <v>0</v>
      </c>
      <c r="Q201" s="4">
        <v>7011329.4488</v>
      </c>
    </row>
    <row r="202" ht="45" spans="1:17">
      <c r="A202" s="2">
        <v>201</v>
      </c>
      <c r="B202" s="2">
        <v>10</v>
      </c>
      <c r="C202" s="3" t="s">
        <v>95</v>
      </c>
      <c r="D202" s="3" t="s">
        <v>550</v>
      </c>
      <c r="E202" s="4">
        <v>93145175.682</v>
      </c>
      <c r="F202" s="4">
        <v>0</v>
      </c>
      <c r="G202" s="4">
        <v>0</v>
      </c>
      <c r="H202" s="4">
        <v>53966897.0335</v>
      </c>
      <c r="I202" s="4">
        <v>146922426.6871</v>
      </c>
      <c r="J202" s="4">
        <v>0</v>
      </c>
      <c r="K202" s="2">
        <v>0</v>
      </c>
      <c r="L202" s="5">
        <v>0</v>
      </c>
      <c r="M202" s="5">
        <v>0</v>
      </c>
      <c r="N202" s="6">
        <v>0</v>
      </c>
      <c r="O202" s="6">
        <v>0</v>
      </c>
      <c r="P202" s="6">
        <v>0</v>
      </c>
      <c r="Q202" s="4">
        <v>7420837.6645</v>
      </c>
    </row>
    <row r="203" ht="15" spans="1:17">
      <c r="A203" s="2">
        <v>202</v>
      </c>
      <c r="B203" s="2">
        <v>10</v>
      </c>
      <c r="C203" s="3" t="s">
        <v>95</v>
      </c>
      <c r="D203" s="3" t="s">
        <v>552</v>
      </c>
      <c r="E203" s="4">
        <v>76923253.3592</v>
      </c>
      <c r="F203" s="4">
        <v>0</v>
      </c>
      <c r="G203" s="4">
        <v>0</v>
      </c>
      <c r="H203" s="4">
        <v>44568162.1525</v>
      </c>
      <c r="I203" s="4">
        <v>122853535.2475</v>
      </c>
      <c r="J203" s="4">
        <v>0</v>
      </c>
      <c r="K203" s="2">
        <v>0</v>
      </c>
      <c r="L203" s="5">
        <v>0</v>
      </c>
      <c r="M203" s="5">
        <v>0</v>
      </c>
      <c r="N203" s="6">
        <v>0</v>
      </c>
      <c r="O203" s="6">
        <v>0</v>
      </c>
      <c r="P203" s="6">
        <v>0</v>
      </c>
      <c r="Q203" s="4">
        <v>6442709.37</v>
      </c>
    </row>
    <row r="204" ht="15" spans="1:17">
      <c r="A204" s="2">
        <v>203</v>
      </c>
      <c r="B204" s="2">
        <v>10</v>
      </c>
      <c r="C204" s="3" t="s">
        <v>95</v>
      </c>
      <c r="D204" s="3" t="s">
        <v>554</v>
      </c>
      <c r="E204" s="4">
        <v>96890784.3655</v>
      </c>
      <c r="F204" s="4">
        <v>0</v>
      </c>
      <c r="G204" s="4">
        <v>0</v>
      </c>
      <c r="H204" s="4">
        <v>56137045.6931</v>
      </c>
      <c r="I204" s="4">
        <v>153471894.863</v>
      </c>
      <c r="J204" s="4">
        <v>0</v>
      </c>
      <c r="K204" s="2">
        <v>0</v>
      </c>
      <c r="L204" s="5">
        <v>0</v>
      </c>
      <c r="M204" s="5">
        <v>0</v>
      </c>
      <c r="N204" s="6">
        <v>0</v>
      </c>
      <c r="O204" s="6">
        <v>0</v>
      </c>
      <c r="P204" s="6">
        <v>0</v>
      </c>
      <c r="Q204" s="4">
        <v>7686999.4922</v>
      </c>
    </row>
    <row r="205" ht="15" spans="1:17">
      <c r="A205" s="2">
        <v>204</v>
      </c>
      <c r="B205" s="2">
        <v>10</v>
      </c>
      <c r="C205" s="3" t="s">
        <v>95</v>
      </c>
      <c r="D205" s="3" t="s">
        <v>556</v>
      </c>
      <c r="E205" s="4">
        <v>101870625.1527</v>
      </c>
      <c r="F205" s="4">
        <v>0</v>
      </c>
      <c r="G205" s="4">
        <v>0</v>
      </c>
      <c r="H205" s="4">
        <v>59022289.6474</v>
      </c>
      <c r="I205" s="4">
        <v>145087929.0271</v>
      </c>
      <c r="J205" s="4">
        <v>0</v>
      </c>
      <c r="K205" s="2">
        <v>0</v>
      </c>
      <c r="L205" s="5">
        <v>0</v>
      </c>
      <c r="M205" s="5">
        <v>0</v>
      </c>
      <c r="N205" s="6">
        <v>0</v>
      </c>
      <c r="O205" s="6">
        <v>0</v>
      </c>
      <c r="P205" s="6">
        <v>0</v>
      </c>
      <c r="Q205" s="4">
        <v>7346286.0769</v>
      </c>
    </row>
    <row r="206" ht="45" spans="1:17">
      <c r="A206" s="2">
        <v>205</v>
      </c>
      <c r="B206" s="2">
        <v>10</v>
      </c>
      <c r="C206" s="3" t="s">
        <v>95</v>
      </c>
      <c r="D206" s="3" t="s">
        <v>558</v>
      </c>
      <c r="E206" s="4">
        <v>133040071.3636</v>
      </c>
      <c r="F206" s="4">
        <v>0</v>
      </c>
      <c r="G206" s="4">
        <v>0</v>
      </c>
      <c r="H206" s="4">
        <v>77081392.3539</v>
      </c>
      <c r="I206" s="4">
        <v>197303516.3011</v>
      </c>
      <c r="J206" s="4">
        <v>0</v>
      </c>
      <c r="K206" s="2">
        <v>0</v>
      </c>
      <c r="L206" s="5">
        <v>0</v>
      </c>
      <c r="M206" s="5">
        <v>0</v>
      </c>
      <c r="N206" s="6">
        <v>0</v>
      </c>
      <c r="O206" s="6">
        <v>0</v>
      </c>
      <c r="P206" s="6">
        <v>0</v>
      </c>
      <c r="Q206" s="4">
        <v>9468259.3076</v>
      </c>
    </row>
    <row r="207" ht="45" spans="1:17">
      <c r="A207" s="2">
        <v>206</v>
      </c>
      <c r="B207" s="2">
        <v>10</v>
      </c>
      <c r="C207" s="3" t="s">
        <v>95</v>
      </c>
      <c r="D207" s="3" t="s">
        <v>560</v>
      </c>
      <c r="E207" s="4">
        <v>105462920.3539</v>
      </c>
      <c r="F207" s="4">
        <v>0</v>
      </c>
      <c r="G207" s="4">
        <v>0</v>
      </c>
      <c r="H207" s="4">
        <v>61103610.8088</v>
      </c>
      <c r="I207" s="4">
        <v>165723823.4838</v>
      </c>
      <c r="J207" s="4">
        <v>0</v>
      </c>
      <c r="K207" s="2">
        <v>0</v>
      </c>
      <c r="L207" s="5">
        <v>0</v>
      </c>
      <c r="M207" s="5">
        <v>0</v>
      </c>
      <c r="N207" s="6">
        <v>0</v>
      </c>
      <c r="O207" s="6">
        <v>0</v>
      </c>
      <c r="P207" s="6">
        <v>0</v>
      </c>
      <c r="Q207" s="4">
        <v>8184901.8604</v>
      </c>
    </row>
    <row r="208" ht="30" spans="1:17">
      <c r="A208" s="2">
        <v>207</v>
      </c>
      <c r="B208" s="2">
        <v>10</v>
      </c>
      <c r="C208" s="3" t="s">
        <v>95</v>
      </c>
      <c r="D208" s="3" t="s">
        <v>562</v>
      </c>
      <c r="E208" s="4">
        <v>83641461.4006</v>
      </c>
      <c r="F208" s="4">
        <v>0</v>
      </c>
      <c r="G208" s="4">
        <v>0</v>
      </c>
      <c r="H208" s="4">
        <v>48460589.6343</v>
      </c>
      <c r="I208" s="4">
        <v>138336848.324</v>
      </c>
      <c r="J208" s="4">
        <v>0</v>
      </c>
      <c r="K208" s="2">
        <v>0</v>
      </c>
      <c r="L208" s="5">
        <v>0</v>
      </c>
      <c r="M208" s="5">
        <v>0</v>
      </c>
      <c r="N208" s="6">
        <v>0</v>
      </c>
      <c r="O208" s="6">
        <v>0</v>
      </c>
      <c r="P208" s="6">
        <v>0</v>
      </c>
      <c r="Q208" s="4">
        <v>7071930.9796</v>
      </c>
    </row>
    <row r="209" ht="15" spans="1:17">
      <c r="A209" s="2">
        <v>208</v>
      </c>
      <c r="B209" s="2">
        <v>10</v>
      </c>
      <c r="C209" s="3" t="s">
        <v>95</v>
      </c>
      <c r="D209" s="3" t="s">
        <v>564</v>
      </c>
      <c r="E209" s="4">
        <v>98277603.4382</v>
      </c>
      <c r="F209" s="4">
        <v>0</v>
      </c>
      <c r="G209" s="4">
        <v>0</v>
      </c>
      <c r="H209" s="4">
        <v>56940547.5551</v>
      </c>
      <c r="I209" s="4">
        <v>159227550.45</v>
      </c>
      <c r="J209" s="4">
        <v>0</v>
      </c>
      <c r="K209" s="2">
        <v>0</v>
      </c>
      <c r="L209" s="5">
        <v>0</v>
      </c>
      <c r="M209" s="5">
        <v>0</v>
      </c>
      <c r="N209" s="6">
        <v>0</v>
      </c>
      <c r="O209" s="6">
        <v>0</v>
      </c>
      <c r="P209" s="6">
        <v>0</v>
      </c>
      <c r="Q209" s="4">
        <v>7920901.8137</v>
      </c>
    </row>
    <row r="210" ht="30" spans="1:17">
      <c r="A210" s="2">
        <v>209</v>
      </c>
      <c r="B210" s="2">
        <v>10</v>
      </c>
      <c r="C210" s="3" t="s">
        <v>95</v>
      </c>
      <c r="D210" s="3" t="s">
        <v>566</v>
      </c>
      <c r="E210" s="4">
        <v>122130802.4999</v>
      </c>
      <c r="F210" s="4">
        <v>0</v>
      </c>
      <c r="G210" s="4">
        <v>0</v>
      </c>
      <c r="H210" s="4">
        <v>70760728.0235</v>
      </c>
      <c r="I210" s="4">
        <v>192127717.1516</v>
      </c>
      <c r="J210" s="4">
        <v>0</v>
      </c>
      <c r="K210" s="2">
        <v>0</v>
      </c>
      <c r="L210" s="5">
        <v>0</v>
      </c>
      <c r="M210" s="5">
        <v>0</v>
      </c>
      <c r="N210" s="6">
        <v>0</v>
      </c>
      <c r="O210" s="6">
        <v>0</v>
      </c>
      <c r="P210" s="6">
        <v>0</v>
      </c>
      <c r="Q210" s="4">
        <v>9257921.594</v>
      </c>
    </row>
    <row r="211" ht="30" spans="1:17">
      <c r="A211" s="2">
        <v>210</v>
      </c>
      <c r="B211" s="2">
        <v>10</v>
      </c>
      <c r="C211" s="3" t="s">
        <v>95</v>
      </c>
      <c r="D211" s="3" t="s">
        <v>568</v>
      </c>
      <c r="E211" s="4">
        <v>100506493.5243</v>
      </c>
      <c r="F211" s="4">
        <v>0</v>
      </c>
      <c r="G211" s="4">
        <v>0</v>
      </c>
      <c r="H211" s="4">
        <v>58231932.5452</v>
      </c>
      <c r="I211" s="4">
        <v>143306626.5091</v>
      </c>
      <c r="J211" s="4">
        <v>0</v>
      </c>
      <c r="K211" s="2">
        <v>0</v>
      </c>
      <c r="L211" s="5">
        <v>0</v>
      </c>
      <c r="M211" s="5">
        <v>0</v>
      </c>
      <c r="N211" s="6">
        <v>0</v>
      </c>
      <c r="O211" s="6">
        <v>0</v>
      </c>
      <c r="P211" s="6">
        <v>0</v>
      </c>
      <c r="Q211" s="4">
        <v>7273896.2704</v>
      </c>
    </row>
    <row r="212" ht="45" spans="1:17">
      <c r="A212" s="2">
        <v>211</v>
      </c>
      <c r="B212" s="2">
        <v>10</v>
      </c>
      <c r="C212" s="3" t="s">
        <v>95</v>
      </c>
      <c r="D212" s="3" t="s">
        <v>570</v>
      </c>
      <c r="E212" s="4">
        <v>96520660.6126</v>
      </c>
      <c r="F212" s="4">
        <v>0</v>
      </c>
      <c r="G212" s="4">
        <v>0</v>
      </c>
      <c r="H212" s="4">
        <v>55922601.6243</v>
      </c>
      <c r="I212" s="4">
        <v>137246788.7564</v>
      </c>
      <c r="J212" s="4">
        <v>0</v>
      </c>
      <c r="K212" s="2">
        <v>0</v>
      </c>
      <c r="L212" s="5">
        <v>0</v>
      </c>
      <c r="M212" s="5">
        <v>0</v>
      </c>
      <c r="N212" s="6">
        <v>0</v>
      </c>
      <c r="O212" s="6">
        <v>0</v>
      </c>
      <c r="P212" s="6">
        <v>0</v>
      </c>
      <c r="Q212" s="4">
        <v>7027632.3833</v>
      </c>
    </row>
    <row r="213" ht="30" spans="1:17">
      <c r="A213" s="2">
        <v>212</v>
      </c>
      <c r="B213" s="2">
        <v>11</v>
      </c>
      <c r="C213" s="3" t="s">
        <v>96</v>
      </c>
      <c r="D213" s="3" t="s">
        <v>575</v>
      </c>
      <c r="E213" s="4">
        <v>109605674.2922</v>
      </c>
      <c r="F213" s="4">
        <v>0</v>
      </c>
      <c r="G213" s="4">
        <v>1096056.7429</v>
      </c>
      <c r="H213" s="4">
        <v>63503859.3841</v>
      </c>
      <c r="I213" s="4">
        <v>140947752.7397</v>
      </c>
      <c r="J213" s="4">
        <v>0</v>
      </c>
      <c r="K213" s="2">
        <v>0</v>
      </c>
      <c r="L213" s="5">
        <v>0</v>
      </c>
      <c r="M213" s="5">
        <v>0</v>
      </c>
      <c r="N213" s="6">
        <v>0</v>
      </c>
      <c r="O213" s="6">
        <v>0</v>
      </c>
      <c r="P213" s="6">
        <v>0</v>
      </c>
      <c r="Q213" s="4">
        <v>6109327.7388</v>
      </c>
    </row>
    <row r="214" ht="30" spans="1:17">
      <c r="A214" s="2">
        <v>213</v>
      </c>
      <c r="B214" s="2">
        <v>11</v>
      </c>
      <c r="C214" s="3" t="s">
        <v>96</v>
      </c>
      <c r="D214" s="3" t="s">
        <v>577</v>
      </c>
      <c r="E214" s="4">
        <v>102919555.9364</v>
      </c>
      <c r="F214" s="4">
        <v>0</v>
      </c>
      <c r="G214" s="4">
        <v>1029195.5594</v>
      </c>
      <c r="H214" s="4">
        <v>59630024.1778</v>
      </c>
      <c r="I214" s="4">
        <v>142384315.4699</v>
      </c>
      <c r="J214" s="4">
        <v>0</v>
      </c>
      <c r="K214" s="2">
        <v>0</v>
      </c>
      <c r="L214" s="5">
        <v>0</v>
      </c>
      <c r="M214" s="5">
        <v>0</v>
      </c>
      <c r="N214" s="6">
        <v>0</v>
      </c>
      <c r="O214" s="6">
        <v>0</v>
      </c>
      <c r="P214" s="6">
        <v>0</v>
      </c>
      <c r="Q214" s="4">
        <v>6167707.7709</v>
      </c>
    </row>
    <row r="215" ht="30" spans="1:17">
      <c r="A215" s="2">
        <v>214</v>
      </c>
      <c r="B215" s="2">
        <v>11</v>
      </c>
      <c r="C215" s="3" t="s">
        <v>96</v>
      </c>
      <c r="D215" s="3" t="s">
        <v>579</v>
      </c>
      <c r="E215" s="4">
        <v>103805550.6014</v>
      </c>
      <c r="F215" s="4">
        <v>0</v>
      </c>
      <c r="G215" s="4">
        <v>1038055.506</v>
      </c>
      <c r="H215" s="4">
        <v>60143356.001</v>
      </c>
      <c r="I215" s="4">
        <v>142519801.4394</v>
      </c>
      <c r="J215" s="4">
        <v>0</v>
      </c>
      <c r="K215" s="2">
        <v>0</v>
      </c>
      <c r="L215" s="5">
        <v>0</v>
      </c>
      <c r="M215" s="5">
        <v>0</v>
      </c>
      <c r="N215" s="6">
        <v>0</v>
      </c>
      <c r="O215" s="6">
        <v>0</v>
      </c>
      <c r="P215" s="6">
        <v>0</v>
      </c>
      <c r="Q215" s="4">
        <v>6173213.7436</v>
      </c>
    </row>
    <row r="216" ht="15" spans="1:17">
      <c r="A216" s="2">
        <v>215</v>
      </c>
      <c r="B216" s="2">
        <v>11</v>
      </c>
      <c r="C216" s="3" t="s">
        <v>96</v>
      </c>
      <c r="D216" s="3" t="s">
        <v>96</v>
      </c>
      <c r="E216" s="4">
        <v>100097556.8621</v>
      </c>
      <c r="F216" s="4">
        <v>0</v>
      </c>
      <c r="G216" s="4">
        <v>1000975.5686</v>
      </c>
      <c r="H216" s="4">
        <v>57995000.8676</v>
      </c>
      <c r="I216" s="4">
        <v>133633861.5562</v>
      </c>
      <c r="J216" s="4">
        <v>0</v>
      </c>
      <c r="K216" s="2">
        <v>0</v>
      </c>
      <c r="L216" s="5">
        <v>0</v>
      </c>
      <c r="M216" s="5">
        <v>0</v>
      </c>
      <c r="N216" s="6">
        <v>0</v>
      </c>
      <c r="O216" s="6">
        <v>0</v>
      </c>
      <c r="P216" s="6">
        <v>0</v>
      </c>
      <c r="Q216" s="4">
        <v>5812100.759</v>
      </c>
    </row>
    <row r="217" ht="30" spans="1:17">
      <c r="A217" s="2">
        <v>216</v>
      </c>
      <c r="B217" s="2">
        <v>11</v>
      </c>
      <c r="C217" s="3" t="s">
        <v>96</v>
      </c>
      <c r="D217" s="3" t="s">
        <v>582</v>
      </c>
      <c r="E217" s="4">
        <v>99772734.7799</v>
      </c>
      <c r="F217" s="4">
        <v>0</v>
      </c>
      <c r="G217" s="4">
        <v>997727.3478</v>
      </c>
      <c r="H217" s="4">
        <v>57806803.8972</v>
      </c>
      <c r="I217" s="4">
        <v>139153812.7017</v>
      </c>
      <c r="J217" s="4">
        <v>0</v>
      </c>
      <c r="K217" s="2">
        <v>0</v>
      </c>
      <c r="L217" s="5">
        <v>0</v>
      </c>
      <c r="M217" s="5">
        <v>0</v>
      </c>
      <c r="N217" s="6">
        <v>0</v>
      </c>
      <c r="O217" s="6">
        <v>0</v>
      </c>
      <c r="P217" s="6">
        <v>0</v>
      </c>
      <c r="Q217" s="4">
        <v>6036424.36</v>
      </c>
    </row>
    <row r="218" ht="30" spans="1:17">
      <c r="A218" s="2">
        <v>217</v>
      </c>
      <c r="B218" s="2">
        <v>11</v>
      </c>
      <c r="C218" s="3" t="s">
        <v>96</v>
      </c>
      <c r="D218" s="3" t="s">
        <v>584</v>
      </c>
      <c r="E218" s="4">
        <v>103702979.9353</v>
      </c>
      <c r="F218" s="4">
        <v>0</v>
      </c>
      <c r="G218" s="4">
        <v>1037029.7994</v>
      </c>
      <c r="H218" s="4">
        <v>60083928.1183</v>
      </c>
      <c r="I218" s="4">
        <v>135505390.0885</v>
      </c>
      <c r="J218" s="4">
        <v>0</v>
      </c>
      <c r="K218" s="2">
        <v>0</v>
      </c>
      <c r="L218" s="5">
        <v>0</v>
      </c>
      <c r="M218" s="5">
        <v>0</v>
      </c>
      <c r="N218" s="6">
        <v>0</v>
      </c>
      <c r="O218" s="6">
        <v>0</v>
      </c>
      <c r="P218" s="6">
        <v>0</v>
      </c>
      <c r="Q218" s="4">
        <v>5888157.2328</v>
      </c>
    </row>
    <row r="219" ht="15" spans="1:17">
      <c r="A219" s="2">
        <v>218</v>
      </c>
      <c r="B219" s="2">
        <v>11</v>
      </c>
      <c r="C219" s="3" t="s">
        <v>96</v>
      </c>
      <c r="D219" s="3" t="s">
        <v>586</v>
      </c>
      <c r="E219" s="4">
        <v>121169031.9829</v>
      </c>
      <c r="F219" s="4">
        <v>0</v>
      </c>
      <c r="G219" s="4">
        <v>1211690.3198</v>
      </c>
      <c r="H219" s="4">
        <v>70203492.825</v>
      </c>
      <c r="I219" s="4">
        <v>159428215.3094</v>
      </c>
      <c r="J219" s="4">
        <v>0</v>
      </c>
      <c r="K219" s="2">
        <v>0</v>
      </c>
      <c r="L219" s="5">
        <v>0</v>
      </c>
      <c r="M219" s="5">
        <v>0</v>
      </c>
      <c r="N219" s="6">
        <v>0</v>
      </c>
      <c r="O219" s="6">
        <v>0</v>
      </c>
      <c r="P219" s="6">
        <v>0</v>
      </c>
      <c r="Q219" s="4">
        <v>6860349.5871</v>
      </c>
    </row>
    <row r="220" ht="15" spans="1:17">
      <c r="A220" s="2">
        <v>219</v>
      </c>
      <c r="B220" s="2">
        <v>11</v>
      </c>
      <c r="C220" s="3" t="s">
        <v>96</v>
      </c>
      <c r="D220" s="3" t="s">
        <v>588</v>
      </c>
      <c r="E220" s="4">
        <v>107328300.2671</v>
      </c>
      <c r="F220" s="4">
        <v>0</v>
      </c>
      <c r="G220" s="4">
        <v>1073283.0027</v>
      </c>
      <c r="H220" s="4">
        <v>62184383.5378</v>
      </c>
      <c r="I220" s="4">
        <v>140749373.0664</v>
      </c>
      <c r="J220" s="4">
        <v>0</v>
      </c>
      <c r="K220" s="2">
        <v>0</v>
      </c>
      <c r="L220" s="5">
        <v>0</v>
      </c>
      <c r="M220" s="5">
        <v>0</v>
      </c>
      <c r="N220" s="6">
        <v>0</v>
      </c>
      <c r="O220" s="6">
        <v>0</v>
      </c>
      <c r="P220" s="6">
        <v>0</v>
      </c>
      <c r="Q220" s="4">
        <v>6101265.8482</v>
      </c>
    </row>
    <row r="221" ht="15" spans="1:17">
      <c r="A221" s="2">
        <v>220</v>
      </c>
      <c r="B221" s="2">
        <v>11</v>
      </c>
      <c r="C221" s="3" t="s">
        <v>96</v>
      </c>
      <c r="D221" s="3" t="s">
        <v>590</v>
      </c>
      <c r="E221" s="4">
        <v>97106397.7691</v>
      </c>
      <c r="F221" s="4">
        <v>0</v>
      </c>
      <c r="G221" s="4">
        <v>971063.9777</v>
      </c>
      <c r="H221" s="4">
        <v>56261968.8173</v>
      </c>
      <c r="I221" s="4">
        <v>131894586.1393</v>
      </c>
      <c r="J221" s="4">
        <v>0</v>
      </c>
      <c r="K221" s="2">
        <v>0</v>
      </c>
      <c r="L221" s="5">
        <v>0</v>
      </c>
      <c r="M221" s="5">
        <v>0</v>
      </c>
      <c r="N221" s="6">
        <v>0</v>
      </c>
      <c r="O221" s="6">
        <v>0</v>
      </c>
      <c r="P221" s="6">
        <v>0</v>
      </c>
      <c r="Q221" s="4">
        <v>5741418.879</v>
      </c>
    </row>
    <row r="222" ht="15" spans="1:17">
      <c r="A222" s="2">
        <v>221</v>
      </c>
      <c r="B222" s="2">
        <v>11</v>
      </c>
      <c r="C222" s="3" t="s">
        <v>96</v>
      </c>
      <c r="D222" s="3" t="s">
        <v>592</v>
      </c>
      <c r="E222" s="4">
        <v>134880366.4285</v>
      </c>
      <c r="F222" s="4">
        <v>0</v>
      </c>
      <c r="G222" s="4">
        <v>1348803.6643</v>
      </c>
      <c r="H222" s="4">
        <v>78147631.3035</v>
      </c>
      <c r="I222" s="4">
        <v>165149778.9822</v>
      </c>
      <c r="J222" s="4">
        <v>0</v>
      </c>
      <c r="K222" s="2">
        <v>0</v>
      </c>
      <c r="L222" s="5">
        <v>0</v>
      </c>
      <c r="M222" s="5">
        <v>0</v>
      </c>
      <c r="N222" s="6">
        <v>0</v>
      </c>
      <c r="O222" s="6">
        <v>0</v>
      </c>
      <c r="P222" s="6">
        <v>0</v>
      </c>
      <c r="Q222" s="4">
        <v>7092866.4578</v>
      </c>
    </row>
    <row r="223" ht="30" spans="1:17">
      <c r="A223" s="2">
        <v>222</v>
      </c>
      <c r="B223" s="2">
        <v>11</v>
      </c>
      <c r="C223" s="3" t="s">
        <v>96</v>
      </c>
      <c r="D223" s="3" t="s">
        <v>594</v>
      </c>
      <c r="E223" s="4">
        <v>104638174.1645</v>
      </c>
      <c r="F223" s="4">
        <v>0</v>
      </c>
      <c r="G223" s="4">
        <v>1046381.7416</v>
      </c>
      <c r="H223" s="4">
        <v>60625765.4201</v>
      </c>
      <c r="I223" s="4">
        <v>140037557.4092</v>
      </c>
      <c r="J223" s="4">
        <v>0</v>
      </c>
      <c r="K223" s="2">
        <v>0</v>
      </c>
      <c r="L223" s="5">
        <v>0</v>
      </c>
      <c r="M223" s="5">
        <v>0</v>
      </c>
      <c r="N223" s="6">
        <v>0</v>
      </c>
      <c r="O223" s="6">
        <v>0</v>
      </c>
      <c r="P223" s="6">
        <v>0</v>
      </c>
      <c r="Q223" s="4">
        <v>6072338.5901</v>
      </c>
    </row>
    <row r="224" ht="30" spans="1:17">
      <c r="A224" s="2">
        <v>223</v>
      </c>
      <c r="B224" s="2">
        <v>11</v>
      </c>
      <c r="C224" s="3" t="s">
        <v>96</v>
      </c>
      <c r="D224" s="3" t="s">
        <v>596</v>
      </c>
      <c r="E224" s="4">
        <v>115460187.3835</v>
      </c>
      <c r="F224" s="4">
        <v>0</v>
      </c>
      <c r="G224" s="4">
        <v>1154601.8738</v>
      </c>
      <c r="H224" s="4">
        <v>66895875.1581</v>
      </c>
      <c r="I224" s="4">
        <v>154059620.5071</v>
      </c>
      <c r="J224" s="4">
        <v>0</v>
      </c>
      <c r="K224" s="2">
        <v>0</v>
      </c>
      <c r="L224" s="5">
        <v>0</v>
      </c>
      <c r="M224" s="5">
        <v>0</v>
      </c>
      <c r="N224" s="6">
        <v>0</v>
      </c>
      <c r="O224" s="6">
        <v>0</v>
      </c>
      <c r="P224" s="6">
        <v>0</v>
      </c>
      <c r="Q224" s="4">
        <v>6642176.9101</v>
      </c>
    </row>
    <row r="225" ht="30" spans="1:17">
      <c r="A225" s="2">
        <v>224</v>
      </c>
      <c r="B225" s="2">
        <v>11</v>
      </c>
      <c r="C225" s="3" t="s">
        <v>96</v>
      </c>
      <c r="D225" s="3" t="s">
        <v>597</v>
      </c>
      <c r="E225" s="4">
        <v>126457553.7188</v>
      </c>
      <c r="F225" s="4">
        <v>0</v>
      </c>
      <c r="G225" s="4">
        <v>1264575.5372</v>
      </c>
      <c r="H225" s="4">
        <v>73267581.8225</v>
      </c>
      <c r="I225" s="4">
        <v>165959755.8407</v>
      </c>
      <c r="J225" s="4">
        <v>0</v>
      </c>
      <c r="K225" s="2">
        <v>0</v>
      </c>
      <c r="L225" s="5">
        <v>0</v>
      </c>
      <c r="M225" s="5">
        <v>0</v>
      </c>
      <c r="N225" s="6">
        <v>0</v>
      </c>
      <c r="O225" s="6">
        <v>0</v>
      </c>
      <c r="P225" s="6">
        <v>0</v>
      </c>
      <c r="Q225" s="4">
        <v>7125782.8588</v>
      </c>
    </row>
    <row r="226" ht="30" spans="1:17">
      <c r="A226" s="2">
        <v>225</v>
      </c>
      <c r="B226" s="2">
        <v>12</v>
      </c>
      <c r="C226" s="3" t="s">
        <v>97</v>
      </c>
      <c r="D226" s="3" t="s">
        <v>602</v>
      </c>
      <c r="E226" s="4">
        <v>131289816.2779</v>
      </c>
      <c r="F226" s="4">
        <v>0</v>
      </c>
      <c r="G226" s="4">
        <v>0</v>
      </c>
      <c r="H226" s="4">
        <v>76067321.1978</v>
      </c>
      <c r="I226" s="4">
        <v>192750895.8886</v>
      </c>
      <c r="J226" s="4">
        <v>0</v>
      </c>
      <c r="K226" s="2">
        <v>0</v>
      </c>
      <c r="L226" s="5">
        <v>0</v>
      </c>
      <c r="M226" s="5">
        <v>0</v>
      </c>
      <c r="N226" s="6">
        <v>0</v>
      </c>
      <c r="O226" s="6">
        <v>0</v>
      </c>
      <c r="P226" s="6">
        <v>0</v>
      </c>
      <c r="Q226" s="4">
        <v>9311763.5541</v>
      </c>
    </row>
    <row r="227" ht="15" spans="1:17">
      <c r="A227" s="2">
        <v>226</v>
      </c>
      <c r="B227" s="2">
        <v>12</v>
      </c>
      <c r="C227" s="3" t="s">
        <v>97</v>
      </c>
      <c r="D227" s="3" t="s">
        <v>604</v>
      </c>
      <c r="E227" s="4">
        <v>124696757.0053</v>
      </c>
      <c r="F227" s="4">
        <v>0</v>
      </c>
      <c r="G227" s="4">
        <v>0</v>
      </c>
      <c r="H227" s="4">
        <v>72247403.0077</v>
      </c>
      <c r="I227" s="4">
        <v>215612757.2273</v>
      </c>
      <c r="J227" s="4">
        <v>0</v>
      </c>
      <c r="K227" s="2">
        <v>0</v>
      </c>
      <c r="L227" s="5">
        <v>0</v>
      </c>
      <c r="M227" s="5">
        <v>0</v>
      </c>
      <c r="N227" s="6">
        <v>0</v>
      </c>
      <c r="O227" s="6">
        <v>0</v>
      </c>
      <c r="P227" s="6">
        <v>0</v>
      </c>
      <c r="Q227" s="4">
        <v>10240839.7227</v>
      </c>
    </row>
    <row r="228" ht="45" spans="1:17">
      <c r="A228" s="2">
        <v>227</v>
      </c>
      <c r="B228" s="2">
        <v>12</v>
      </c>
      <c r="C228" s="3" t="s">
        <v>97</v>
      </c>
      <c r="D228" s="3" t="s">
        <v>605</v>
      </c>
      <c r="E228" s="4">
        <v>82514128.0493</v>
      </c>
      <c r="F228" s="4">
        <v>0</v>
      </c>
      <c r="G228" s="4">
        <v>0</v>
      </c>
      <c r="H228" s="4">
        <v>47807429.8496</v>
      </c>
      <c r="I228" s="4">
        <v>146668032.5287</v>
      </c>
      <c r="J228" s="4">
        <v>0</v>
      </c>
      <c r="K228" s="2">
        <v>0</v>
      </c>
      <c r="L228" s="5">
        <v>0</v>
      </c>
      <c r="M228" s="5">
        <v>0</v>
      </c>
      <c r="N228" s="6">
        <v>0</v>
      </c>
      <c r="O228" s="6">
        <v>0</v>
      </c>
      <c r="P228" s="6">
        <v>0</v>
      </c>
      <c r="Q228" s="4">
        <v>7439016.209</v>
      </c>
    </row>
    <row r="229" ht="45" spans="1:17">
      <c r="A229" s="2">
        <v>228</v>
      </c>
      <c r="B229" s="2">
        <v>12</v>
      </c>
      <c r="C229" s="3" t="s">
        <v>97</v>
      </c>
      <c r="D229" s="3" t="s">
        <v>607</v>
      </c>
      <c r="E229" s="4">
        <v>84950725.9753</v>
      </c>
      <c r="F229" s="4">
        <v>0</v>
      </c>
      <c r="G229" s="4">
        <v>0</v>
      </c>
      <c r="H229" s="4">
        <v>49219157.6007</v>
      </c>
      <c r="I229" s="4">
        <v>150793154.1494</v>
      </c>
      <c r="J229" s="4">
        <v>0</v>
      </c>
      <c r="K229" s="2">
        <v>0</v>
      </c>
      <c r="L229" s="5">
        <v>0</v>
      </c>
      <c r="M229" s="5">
        <v>0</v>
      </c>
      <c r="N229" s="6">
        <v>0</v>
      </c>
      <c r="O229" s="6">
        <v>0</v>
      </c>
      <c r="P229" s="6">
        <v>0</v>
      </c>
      <c r="Q229" s="4">
        <v>7606655.7609</v>
      </c>
    </row>
    <row r="230" ht="45" spans="1:17">
      <c r="A230" s="2">
        <v>229</v>
      </c>
      <c r="B230" s="2">
        <v>12</v>
      </c>
      <c r="C230" s="3" t="s">
        <v>97</v>
      </c>
      <c r="D230" s="3" t="s">
        <v>609</v>
      </c>
      <c r="E230" s="4">
        <v>101715318.8072</v>
      </c>
      <c r="F230" s="4">
        <v>0</v>
      </c>
      <c r="G230" s="4">
        <v>0</v>
      </c>
      <c r="H230" s="4">
        <v>58932307.5147</v>
      </c>
      <c r="I230" s="4">
        <v>165010364.0667</v>
      </c>
      <c r="J230" s="4">
        <v>0</v>
      </c>
      <c r="K230" s="2">
        <v>0</v>
      </c>
      <c r="L230" s="5">
        <v>0</v>
      </c>
      <c r="M230" s="5">
        <v>0</v>
      </c>
      <c r="N230" s="6">
        <v>0</v>
      </c>
      <c r="O230" s="6">
        <v>0</v>
      </c>
      <c r="P230" s="6">
        <v>0</v>
      </c>
      <c r="Q230" s="4">
        <v>8184424.5926</v>
      </c>
    </row>
    <row r="231" ht="30" spans="1:17">
      <c r="A231" s="2">
        <v>230</v>
      </c>
      <c r="B231" s="2">
        <v>12</v>
      </c>
      <c r="C231" s="3" t="s">
        <v>97</v>
      </c>
      <c r="D231" s="3" t="s">
        <v>611</v>
      </c>
      <c r="E231" s="4">
        <v>86454343.764</v>
      </c>
      <c r="F231" s="4">
        <v>0</v>
      </c>
      <c r="G231" s="4">
        <v>0</v>
      </c>
      <c r="H231" s="4">
        <v>50090330.861</v>
      </c>
      <c r="I231" s="4">
        <v>152702301.3457</v>
      </c>
      <c r="J231" s="4">
        <v>0</v>
      </c>
      <c r="K231" s="2">
        <v>0</v>
      </c>
      <c r="L231" s="5">
        <v>0</v>
      </c>
      <c r="M231" s="5">
        <v>0</v>
      </c>
      <c r="N231" s="6">
        <v>0</v>
      </c>
      <c r="O231" s="6">
        <v>0</v>
      </c>
      <c r="P231" s="6">
        <v>0</v>
      </c>
      <c r="Q231" s="4">
        <v>7684241.008</v>
      </c>
    </row>
    <row r="232" ht="60" spans="1:17">
      <c r="A232" s="2">
        <v>231</v>
      </c>
      <c r="B232" s="2">
        <v>12</v>
      </c>
      <c r="C232" s="3" t="s">
        <v>97</v>
      </c>
      <c r="D232" s="3" t="s">
        <v>613</v>
      </c>
      <c r="E232" s="4">
        <v>86533862.993</v>
      </c>
      <c r="F232" s="4">
        <v>0</v>
      </c>
      <c r="G232" s="4">
        <v>0</v>
      </c>
      <c r="H232" s="4">
        <v>50136403.0919</v>
      </c>
      <c r="I232" s="4">
        <v>143513060.9843</v>
      </c>
      <c r="J232" s="4">
        <v>0</v>
      </c>
      <c r="K232" s="2">
        <v>0</v>
      </c>
      <c r="L232" s="5">
        <v>0</v>
      </c>
      <c r="M232" s="5">
        <v>0</v>
      </c>
      <c r="N232" s="6">
        <v>0</v>
      </c>
      <c r="O232" s="6">
        <v>0</v>
      </c>
      <c r="P232" s="6">
        <v>0</v>
      </c>
      <c r="Q232" s="4">
        <v>7310802.2884</v>
      </c>
    </row>
    <row r="233" ht="30" spans="1:17">
      <c r="A233" s="2">
        <v>232</v>
      </c>
      <c r="B233" s="2">
        <v>12</v>
      </c>
      <c r="C233" s="3" t="s">
        <v>97</v>
      </c>
      <c r="D233" s="3" t="s">
        <v>615</v>
      </c>
      <c r="E233" s="4">
        <v>100386495.2212</v>
      </c>
      <c r="F233" s="4">
        <v>0</v>
      </c>
      <c r="G233" s="4">
        <v>0</v>
      </c>
      <c r="H233" s="4">
        <v>58162407.355</v>
      </c>
      <c r="I233" s="4">
        <v>158625477.5457</v>
      </c>
      <c r="J233" s="4">
        <v>0</v>
      </c>
      <c r="K233" s="2">
        <v>0</v>
      </c>
      <c r="L233" s="5">
        <v>0</v>
      </c>
      <c r="M233" s="5">
        <v>0</v>
      </c>
      <c r="N233" s="6">
        <v>0</v>
      </c>
      <c r="O233" s="6">
        <v>0</v>
      </c>
      <c r="P233" s="6">
        <v>0</v>
      </c>
      <c r="Q233" s="4">
        <v>7924951.1483</v>
      </c>
    </row>
    <row r="234" ht="30" spans="1:17">
      <c r="A234" s="2">
        <v>233</v>
      </c>
      <c r="B234" s="2">
        <v>12</v>
      </c>
      <c r="C234" s="3" t="s">
        <v>97</v>
      </c>
      <c r="D234" s="3" t="s">
        <v>617</v>
      </c>
      <c r="E234" s="4">
        <v>110487659.5578</v>
      </c>
      <c r="F234" s="4">
        <v>0</v>
      </c>
      <c r="G234" s="4">
        <v>0</v>
      </c>
      <c r="H234" s="4">
        <v>64014868.2224</v>
      </c>
      <c r="I234" s="4">
        <v>173794322.1031</v>
      </c>
      <c r="J234" s="4">
        <v>0</v>
      </c>
      <c r="K234" s="2">
        <v>0</v>
      </c>
      <c r="L234" s="5">
        <v>0</v>
      </c>
      <c r="M234" s="5">
        <v>0</v>
      </c>
      <c r="N234" s="6">
        <v>0</v>
      </c>
      <c r="O234" s="6">
        <v>0</v>
      </c>
      <c r="P234" s="6">
        <v>0</v>
      </c>
      <c r="Q234" s="4">
        <v>8541393.1682</v>
      </c>
    </row>
    <row r="235" ht="30" spans="1:17">
      <c r="A235" s="2">
        <v>234</v>
      </c>
      <c r="B235" s="2">
        <v>12</v>
      </c>
      <c r="C235" s="3" t="s">
        <v>97</v>
      </c>
      <c r="D235" s="3" t="s">
        <v>619</v>
      </c>
      <c r="E235" s="4">
        <v>80395985.7752</v>
      </c>
      <c r="F235" s="4">
        <v>0</v>
      </c>
      <c r="G235" s="4">
        <v>0</v>
      </c>
      <c r="H235" s="4">
        <v>46580210.4561</v>
      </c>
      <c r="I235" s="4">
        <v>136184475.0102</v>
      </c>
      <c r="J235" s="4">
        <v>0</v>
      </c>
      <c r="K235" s="2">
        <v>0</v>
      </c>
      <c r="L235" s="5">
        <v>0</v>
      </c>
      <c r="M235" s="5">
        <v>0</v>
      </c>
      <c r="N235" s="6">
        <v>0</v>
      </c>
      <c r="O235" s="6">
        <v>0</v>
      </c>
      <c r="P235" s="6">
        <v>0</v>
      </c>
      <c r="Q235" s="4">
        <v>7012978.1315</v>
      </c>
    </row>
    <row r="236" ht="30" spans="1:17">
      <c r="A236" s="2">
        <v>235</v>
      </c>
      <c r="B236" s="2">
        <v>12</v>
      </c>
      <c r="C236" s="3" t="s">
        <v>97</v>
      </c>
      <c r="D236" s="3" t="s">
        <v>621</v>
      </c>
      <c r="E236" s="4">
        <v>137950545.5673</v>
      </c>
      <c r="F236" s="4">
        <v>0</v>
      </c>
      <c r="G236" s="4">
        <v>0</v>
      </c>
      <c r="H236" s="4">
        <v>79926446.3654</v>
      </c>
      <c r="I236" s="4">
        <v>224784363.84</v>
      </c>
      <c r="J236" s="4">
        <v>0</v>
      </c>
      <c r="K236" s="2">
        <v>0</v>
      </c>
      <c r="L236" s="5">
        <v>0</v>
      </c>
      <c r="M236" s="5">
        <v>0</v>
      </c>
      <c r="N236" s="6">
        <v>0</v>
      </c>
      <c r="O236" s="6">
        <v>0</v>
      </c>
      <c r="P236" s="6">
        <v>0</v>
      </c>
      <c r="Q236" s="4">
        <v>10613561.8299</v>
      </c>
    </row>
    <row r="237" ht="15" spans="1:17">
      <c r="A237" s="2">
        <v>236</v>
      </c>
      <c r="B237" s="2">
        <v>12</v>
      </c>
      <c r="C237" s="3" t="s">
        <v>97</v>
      </c>
      <c r="D237" s="3" t="s">
        <v>623</v>
      </c>
      <c r="E237" s="4">
        <v>141973058.4011</v>
      </c>
      <c r="F237" s="4">
        <v>0</v>
      </c>
      <c r="G237" s="4">
        <v>0</v>
      </c>
      <c r="H237" s="4">
        <v>82257029.075</v>
      </c>
      <c r="I237" s="4">
        <v>225832102.4106</v>
      </c>
      <c r="J237" s="4">
        <v>0</v>
      </c>
      <c r="K237" s="2">
        <v>0</v>
      </c>
      <c r="L237" s="5">
        <v>0</v>
      </c>
      <c r="M237" s="5">
        <v>0</v>
      </c>
      <c r="N237" s="6">
        <v>0</v>
      </c>
      <c r="O237" s="6">
        <v>0</v>
      </c>
      <c r="P237" s="6">
        <v>0</v>
      </c>
      <c r="Q237" s="4">
        <v>10656140.5562</v>
      </c>
    </row>
    <row r="238" ht="30" spans="1:17">
      <c r="A238" s="2">
        <v>237</v>
      </c>
      <c r="B238" s="2">
        <v>12</v>
      </c>
      <c r="C238" s="3" t="s">
        <v>97</v>
      </c>
      <c r="D238" s="3" t="s">
        <v>625</v>
      </c>
      <c r="E238" s="4">
        <v>111279515.252</v>
      </c>
      <c r="F238" s="4">
        <v>0</v>
      </c>
      <c r="G238" s="4">
        <v>0</v>
      </c>
      <c r="H238" s="4">
        <v>64473657.3588</v>
      </c>
      <c r="I238" s="4">
        <v>169417625.6671</v>
      </c>
      <c r="J238" s="4">
        <v>0</v>
      </c>
      <c r="K238" s="2">
        <v>0</v>
      </c>
      <c r="L238" s="5">
        <v>0</v>
      </c>
      <c r="M238" s="5">
        <v>0</v>
      </c>
      <c r="N238" s="6">
        <v>0</v>
      </c>
      <c r="O238" s="6">
        <v>0</v>
      </c>
      <c r="P238" s="6">
        <v>0</v>
      </c>
      <c r="Q238" s="4">
        <v>8363529.9446</v>
      </c>
    </row>
    <row r="239" ht="45" spans="1:17">
      <c r="A239" s="2">
        <v>238</v>
      </c>
      <c r="B239" s="2">
        <v>12</v>
      </c>
      <c r="C239" s="3" t="s">
        <v>97</v>
      </c>
      <c r="D239" s="3" t="s">
        <v>627</v>
      </c>
      <c r="E239" s="4">
        <v>106124515.2422</v>
      </c>
      <c r="F239" s="4">
        <v>0</v>
      </c>
      <c r="G239" s="4">
        <v>0</v>
      </c>
      <c r="H239" s="4">
        <v>61486928.817</v>
      </c>
      <c r="I239" s="4">
        <v>160933441.3593</v>
      </c>
      <c r="J239" s="4">
        <v>0</v>
      </c>
      <c r="K239" s="2">
        <v>0</v>
      </c>
      <c r="L239" s="5">
        <v>0</v>
      </c>
      <c r="M239" s="5">
        <v>0</v>
      </c>
      <c r="N239" s="6">
        <v>0</v>
      </c>
      <c r="O239" s="6">
        <v>0</v>
      </c>
      <c r="P239" s="6">
        <v>0</v>
      </c>
      <c r="Q239" s="4">
        <v>8018743.7816</v>
      </c>
    </row>
    <row r="240" ht="45" spans="1:17">
      <c r="A240" s="2">
        <v>239</v>
      </c>
      <c r="B240" s="2">
        <v>12</v>
      </c>
      <c r="C240" s="3" t="s">
        <v>97</v>
      </c>
      <c r="D240" s="3" t="s">
        <v>629</v>
      </c>
      <c r="E240" s="4">
        <v>115826176.4435</v>
      </c>
      <c r="F240" s="4">
        <v>0</v>
      </c>
      <c r="G240" s="4">
        <v>0</v>
      </c>
      <c r="H240" s="4">
        <v>67107923.6487</v>
      </c>
      <c r="I240" s="4">
        <v>155498426.1034</v>
      </c>
      <c r="J240" s="4">
        <v>0</v>
      </c>
      <c r="K240" s="2">
        <v>0</v>
      </c>
      <c r="L240" s="5">
        <v>0</v>
      </c>
      <c r="M240" s="5">
        <v>0</v>
      </c>
      <c r="N240" s="6">
        <v>0</v>
      </c>
      <c r="O240" s="6">
        <v>0</v>
      </c>
      <c r="P240" s="6">
        <v>0</v>
      </c>
      <c r="Q240" s="4">
        <v>7797871.8642</v>
      </c>
    </row>
    <row r="241" ht="30" spans="1:17">
      <c r="A241" s="2">
        <v>240</v>
      </c>
      <c r="B241" s="2">
        <v>12</v>
      </c>
      <c r="C241" s="3" t="s">
        <v>97</v>
      </c>
      <c r="D241" s="3" t="s">
        <v>631</v>
      </c>
      <c r="E241" s="4">
        <v>101603617.7481</v>
      </c>
      <c r="F241" s="4">
        <v>0</v>
      </c>
      <c r="G241" s="4">
        <v>0</v>
      </c>
      <c r="H241" s="4">
        <v>58867589.6213</v>
      </c>
      <c r="I241" s="4">
        <v>161090969.5146</v>
      </c>
      <c r="J241" s="4">
        <v>0</v>
      </c>
      <c r="K241" s="2">
        <v>0</v>
      </c>
      <c r="L241" s="5">
        <v>0</v>
      </c>
      <c r="M241" s="5">
        <v>0</v>
      </c>
      <c r="N241" s="6">
        <v>0</v>
      </c>
      <c r="O241" s="6">
        <v>0</v>
      </c>
      <c r="P241" s="6">
        <v>0</v>
      </c>
      <c r="Q241" s="4">
        <v>8025145.52</v>
      </c>
    </row>
    <row r="242" ht="30" spans="1:17">
      <c r="A242" s="2">
        <v>241</v>
      </c>
      <c r="B242" s="2">
        <v>12</v>
      </c>
      <c r="C242" s="3" t="s">
        <v>97</v>
      </c>
      <c r="D242" s="3" t="s">
        <v>633</v>
      </c>
      <c r="E242" s="4">
        <v>83328763.0177</v>
      </c>
      <c r="F242" s="4">
        <v>0</v>
      </c>
      <c r="G242" s="4">
        <v>0</v>
      </c>
      <c r="H242" s="4">
        <v>48279416.9508</v>
      </c>
      <c r="I242" s="4">
        <v>144339789.9041</v>
      </c>
      <c r="J242" s="4">
        <v>0</v>
      </c>
      <c r="K242" s="2">
        <v>0</v>
      </c>
      <c r="L242" s="5">
        <v>0</v>
      </c>
      <c r="M242" s="5">
        <v>0</v>
      </c>
      <c r="N242" s="6">
        <v>0</v>
      </c>
      <c r="O242" s="6">
        <v>0</v>
      </c>
      <c r="P242" s="6">
        <v>0</v>
      </c>
      <c r="Q242" s="4">
        <v>7344399.4713</v>
      </c>
    </row>
    <row r="243" ht="30" spans="1:17">
      <c r="A243" s="2">
        <v>242</v>
      </c>
      <c r="B243" s="2">
        <v>12</v>
      </c>
      <c r="C243" s="3" t="s">
        <v>97</v>
      </c>
      <c r="D243" s="3" t="s">
        <v>635</v>
      </c>
      <c r="E243" s="4">
        <v>103694238.853</v>
      </c>
      <c r="F243" s="4">
        <v>0</v>
      </c>
      <c r="G243" s="4">
        <v>0</v>
      </c>
      <c r="H243" s="4">
        <v>60078863.6683</v>
      </c>
      <c r="I243" s="4">
        <v>151224299.306</v>
      </c>
      <c r="J243" s="4">
        <v>0</v>
      </c>
      <c r="K243" s="2">
        <v>0</v>
      </c>
      <c r="L243" s="5">
        <v>0</v>
      </c>
      <c r="M243" s="5">
        <v>0</v>
      </c>
      <c r="N243" s="6">
        <v>0</v>
      </c>
      <c r="O243" s="6">
        <v>0</v>
      </c>
      <c r="P243" s="6">
        <v>0</v>
      </c>
      <c r="Q243" s="4">
        <v>7624176.9366</v>
      </c>
    </row>
    <row r="244" ht="30" spans="1:17">
      <c r="A244" s="2">
        <v>243</v>
      </c>
      <c r="B244" s="2">
        <v>13</v>
      </c>
      <c r="C244" s="3" t="s">
        <v>98</v>
      </c>
      <c r="D244" s="3" t="s">
        <v>639</v>
      </c>
      <c r="E244" s="4">
        <v>121842937.0751</v>
      </c>
      <c r="F244" s="4">
        <v>0</v>
      </c>
      <c r="G244" s="4">
        <v>0</v>
      </c>
      <c r="H244" s="4">
        <v>70593943.178</v>
      </c>
      <c r="I244" s="4">
        <v>186817716.5048</v>
      </c>
      <c r="J244" s="4">
        <v>0</v>
      </c>
      <c r="K244" s="2">
        <v>0</v>
      </c>
      <c r="L244" s="5">
        <v>0</v>
      </c>
      <c r="M244" s="5">
        <v>0</v>
      </c>
      <c r="N244" s="6">
        <v>0</v>
      </c>
      <c r="O244" s="6">
        <v>0</v>
      </c>
      <c r="P244" s="6">
        <v>0</v>
      </c>
      <c r="Q244" s="4">
        <v>7932375.5455</v>
      </c>
    </row>
    <row r="245" ht="30" spans="1:17">
      <c r="A245" s="2">
        <v>244</v>
      </c>
      <c r="B245" s="2">
        <v>13</v>
      </c>
      <c r="C245" s="3" t="s">
        <v>98</v>
      </c>
      <c r="D245" s="3" t="s">
        <v>641</v>
      </c>
      <c r="E245" s="4">
        <v>92714241.7582</v>
      </c>
      <c r="F245" s="4">
        <v>0</v>
      </c>
      <c r="G245" s="4">
        <v>0</v>
      </c>
      <c r="H245" s="4">
        <v>53717220.4773</v>
      </c>
      <c r="I245" s="4">
        <v>139668599.1381</v>
      </c>
      <c r="J245" s="4">
        <v>0</v>
      </c>
      <c r="K245" s="2">
        <v>0</v>
      </c>
      <c r="L245" s="5">
        <v>0</v>
      </c>
      <c r="M245" s="5">
        <v>0</v>
      </c>
      <c r="N245" s="6">
        <v>0</v>
      </c>
      <c r="O245" s="6">
        <v>0</v>
      </c>
      <c r="P245" s="6">
        <v>0</v>
      </c>
      <c r="Q245" s="4">
        <v>6016297.0309</v>
      </c>
    </row>
    <row r="246" ht="15" spans="1:17">
      <c r="A246" s="2">
        <v>245</v>
      </c>
      <c r="B246" s="2">
        <v>13</v>
      </c>
      <c r="C246" s="3" t="s">
        <v>98</v>
      </c>
      <c r="D246" s="3" t="s">
        <v>643</v>
      </c>
      <c r="E246" s="4">
        <v>88401725.9005</v>
      </c>
      <c r="F246" s="4">
        <v>0</v>
      </c>
      <c r="G246" s="4">
        <v>0</v>
      </c>
      <c r="H246" s="4">
        <v>51218614.4299</v>
      </c>
      <c r="I246" s="4">
        <v>121666892.8465</v>
      </c>
      <c r="J246" s="4">
        <v>0</v>
      </c>
      <c r="K246" s="2">
        <v>0</v>
      </c>
      <c r="L246" s="5">
        <v>0</v>
      </c>
      <c r="M246" s="5">
        <v>0</v>
      </c>
      <c r="N246" s="6">
        <v>0</v>
      </c>
      <c r="O246" s="6">
        <v>0</v>
      </c>
      <c r="P246" s="6">
        <v>0</v>
      </c>
      <c r="Q246" s="4">
        <v>5284731.2121</v>
      </c>
    </row>
    <row r="247" ht="30" spans="1:17">
      <c r="A247" s="2">
        <v>246</v>
      </c>
      <c r="B247" s="2">
        <v>13</v>
      </c>
      <c r="C247" s="3" t="s">
        <v>98</v>
      </c>
      <c r="D247" s="3" t="s">
        <v>645</v>
      </c>
      <c r="E247" s="4">
        <v>91279581.2048</v>
      </c>
      <c r="F247" s="4">
        <v>0</v>
      </c>
      <c r="G247" s="4">
        <v>0</v>
      </c>
      <c r="H247" s="4">
        <v>52885999.9895</v>
      </c>
      <c r="I247" s="4">
        <v>136659693.8123</v>
      </c>
      <c r="J247" s="4">
        <v>0</v>
      </c>
      <c r="K247" s="2">
        <v>0</v>
      </c>
      <c r="L247" s="5">
        <v>0</v>
      </c>
      <c r="M247" s="5">
        <v>0</v>
      </c>
      <c r="N247" s="6">
        <v>0</v>
      </c>
      <c r="O247" s="6">
        <v>0</v>
      </c>
      <c r="P247" s="6">
        <v>0</v>
      </c>
      <c r="Q247" s="4">
        <v>5894019.0505</v>
      </c>
    </row>
    <row r="248" ht="45" spans="1:17">
      <c r="A248" s="2">
        <v>247</v>
      </c>
      <c r="B248" s="2">
        <v>13</v>
      </c>
      <c r="C248" s="3" t="s">
        <v>98</v>
      </c>
      <c r="D248" s="3" t="s">
        <v>647</v>
      </c>
      <c r="E248" s="4">
        <v>96682864.2317</v>
      </c>
      <c r="F248" s="4">
        <v>0</v>
      </c>
      <c r="G248" s="4">
        <v>0</v>
      </c>
      <c r="H248" s="4">
        <v>56016579.9323</v>
      </c>
      <c r="I248" s="4">
        <v>144689515.1944</v>
      </c>
      <c r="J248" s="4">
        <v>0</v>
      </c>
      <c r="K248" s="2">
        <v>0</v>
      </c>
      <c r="L248" s="5">
        <v>0</v>
      </c>
      <c r="M248" s="5">
        <v>0</v>
      </c>
      <c r="N248" s="6">
        <v>0</v>
      </c>
      <c r="O248" s="6">
        <v>0</v>
      </c>
      <c r="P248" s="6">
        <v>0</v>
      </c>
      <c r="Q248" s="4">
        <v>6220340.498</v>
      </c>
    </row>
    <row r="249" ht="30" spans="1:17">
      <c r="A249" s="2">
        <v>248</v>
      </c>
      <c r="B249" s="2">
        <v>13</v>
      </c>
      <c r="C249" s="3" t="s">
        <v>98</v>
      </c>
      <c r="D249" s="3" t="s">
        <v>649</v>
      </c>
      <c r="E249" s="4">
        <v>98559310.8334</v>
      </c>
      <c r="F249" s="4">
        <v>0</v>
      </c>
      <c r="G249" s="4">
        <v>0</v>
      </c>
      <c r="H249" s="4">
        <v>57103764.532</v>
      </c>
      <c r="I249" s="4">
        <v>148984802.4904</v>
      </c>
      <c r="J249" s="4">
        <v>0</v>
      </c>
      <c r="K249" s="2">
        <v>0</v>
      </c>
      <c r="L249" s="5">
        <v>0</v>
      </c>
      <c r="M249" s="5">
        <v>0</v>
      </c>
      <c r="N249" s="6">
        <v>0</v>
      </c>
      <c r="O249" s="6">
        <v>0</v>
      </c>
      <c r="P249" s="6">
        <v>0</v>
      </c>
      <c r="Q249" s="4">
        <v>6394895.3606</v>
      </c>
    </row>
    <row r="250" ht="15" spans="1:17">
      <c r="A250" s="2">
        <v>249</v>
      </c>
      <c r="B250" s="2">
        <v>13</v>
      </c>
      <c r="C250" s="3" t="s">
        <v>98</v>
      </c>
      <c r="D250" s="3" t="s">
        <v>651</v>
      </c>
      <c r="E250" s="4">
        <v>81213484.1351</v>
      </c>
      <c r="F250" s="4">
        <v>0</v>
      </c>
      <c r="G250" s="4">
        <v>0</v>
      </c>
      <c r="H250" s="4">
        <v>47053856.5627</v>
      </c>
      <c r="I250" s="4">
        <v>123707411.4709</v>
      </c>
      <c r="J250" s="4">
        <v>0</v>
      </c>
      <c r="K250" s="2">
        <v>0</v>
      </c>
      <c r="L250" s="5">
        <v>0</v>
      </c>
      <c r="M250" s="5">
        <v>0</v>
      </c>
      <c r="N250" s="6">
        <v>0</v>
      </c>
      <c r="O250" s="6">
        <v>0</v>
      </c>
      <c r="P250" s="6">
        <v>0</v>
      </c>
      <c r="Q250" s="4">
        <v>5367655.2224</v>
      </c>
    </row>
    <row r="251" ht="15" spans="1:17">
      <c r="A251" s="2">
        <v>250</v>
      </c>
      <c r="B251" s="2">
        <v>13</v>
      </c>
      <c r="C251" s="3" t="s">
        <v>98</v>
      </c>
      <c r="D251" s="3" t="s">
        <v>653</v>
      </c>
      <c r="E251" s="4">
        <v>100048515.6829</v>
      </c>
      <c r="F251" s="4">
        <v>0</v>
      </c>
      <c r="G251" s="4">
        <v>0</v>
      </c>
      <c r="H251" s="4">
        <v>57966587.1548</v>
      </c>
      <c r="I251" s="4">
        <v>142878235.3036</v>
      </c>
      <c r="J251" s="4">
        <v>0</v>
      </c>
      <c r="K251" s="2">
        <v>0</v>
      </c>
      <c r="L251" s="5">
        <v>0</v>
      </c>
      <c r="M251" s="5">
        <v>0</v>
      </c>
      <c r="N251" s="6">
        <v>0</v>
      </c>
      <c r="O251" s="6">
        <v>0</v>
      </c>
      <c r="P251" s="6">
        <v>0</v>
      </c>
      <c r="Q251" s="4">
        <v>6146732.4502</v>
      </c>
    </row>
    <row r="252" ht="15" spans="1:17">
      <c r="A252" s="2">
        <v>251</v>
      </c>
      <c r="B252" s="2">
        <v>13</v>
      </c>
      <c r="C252" s="3" t="s">
        <v>98</v>
      </c>
      <c r="D252" s="3" t="s">
        <v>655</v>
      </c>
      <c r="E252" s="4">
        <v>107047935.0505</v>
      </c>
      <c r="F252" s="4">
        <v>0</v>
      </c>
      <c r="G252" s="4">
        <v>0</v>
      </c>
      <c r="H252" s="4">
        <v>62021944.1986</v>
      </c>
      <c r="I252" s="4">
        <v>161185299.3441</v>
      </c>
      <c r="J252" s="4">
        <v>0</v>
      </c>
      <c r="K252" s="2">
        <v>0</v>
      </c>
      <c r="L252" s="5">
        <v>0</v>
      </c>
      <c r="M252" s="5">
        <v>0</v>
      </c>
      <c r="N252" s="6">
        <v>0</v>
      </c>
      <c r="O252" s="6">
        <v>0</v>
      </c>
      <c r="P252" s="6">
        <v>0</v>
      </c>
      <c r="Q252" s="4">
        <v>6890707.6089</v>
      </c>
    </row>
    <row r="253" ht="15" spans="1:17">
      <c r="A253" s="2">
        <v>252</v>
      </c>
      <c r="B253" s="2">
        <v>13</v>
      </c>
      <c r="C253" s="3" t="s">
        <v>98</v>
      </c>
      <c r="D253" s="3" t="s">
        <v>657</v>
      </c>
      <c r="E253" s="4">
        <v>93476355.1844</v>
      </c>
      <c r="F253" s="4">
        <v>0</v>
      </c>
      <c r="G253" s="4">
        <v>0</v>
      </c>
      <c r="H253" s="4">
        <v>54158777.3964</v>
      </c>
      <c r="I253" s="4">
        <v>139422314.4474</v>
      </c>
      <c r="J253" s="4">
        <v>0</v>
      </c>
      <c r="K253" s="2">
        <v>0</v>
      </c>
      <c r="L253" s="5">
        <v>0</v>
      </c>
      <c r="M253" s="5">
        <v>0</v>
      </c>
      <c r="N253" s="6">
        <v>0</v>
      </c>
      <c r="O253" s="6">
        <v>0</v>
      </c>
      <c r="P253" s="6">
        <v>0</v>
      </c>
      <c r="Q253" s="4">
        <v>6006288.3429</v>
      </c>
    </row>
    <row r="254" ht="15" spans="1:17">
      <c r="A254" s="2">
        <v>253</v>
      </c>
      <c r="B254" s="2">
        <v>13</v>
      </c>
      <c r="C254" s="3" t="s">
        <v>98</v>
      </c>
      <c r="D254" s="3" t="s">
        <v>659</v>
      </c>
      <c r="E254" s="4">
        <v>100175327.1739</v>
      </c>
      <c r="F254" s="4">
        <v>0</v>
      </c>
      <c r="G254" s="4">
        <v>0</v>
      </c>
      <c r="H254" s="4">
        <v>58040059.8024</v>
      </c>
      <c r="I254" s="4">
        <v>145617932.0653</v>
      </c>
      <c r="J254" s="4">
        <v>0</v>
      </c>
      <c r="K254" s="2">
        <v>0</v>
      </c>
      <c r="L254" s="5">
        <v>0</v>
      </c>
      <c r="M254" s="5">
        <v>0</v>
      </c>
      <c r="N254" s="6">
        <v>0</v>
      </c>
      <c r="O254" s="6">
        <v>0</v>
      </c>
      <c r="P254" s="6">
        <v>0</v>
      </c>
      <c r="Q254" s="4">
        <v>6258070.1464</v>
      </c>
    </row>
    <row r="255" ht="30" spans="1:17">
      <c r="A255" s="2">
        <v>254</v>
      </c>
      <c r="B255" s="2">
        <v>13</v>
      </c>
      <c r="C255" s="3" t="s">
        <v>98</v>
      </c>
      <c r="D255" s="3" t="s">
        <v>661</v>
      </c>
      <c r="E255" s="4">
        <v>70299066.3171</v>
      </c>
      <c r="F255" s="4">
        <v>0</v>
      </c>
      <c r="G255" s="4">
        <v>0</v>
      </c>
      <c r="H255" s="4">
        <v>40730209.0066</v>
      </c>
      <c r="I255" s="4">
        <v>108908581.7411</v>
      </c>
      <c r="J255" s="4">
        <v>0</v>
      </c>
      <c r="K255" s="2">
        <v>0</v>
      </c>
      <c r="L255" s="5">
        <v>0</v>
      </c>
      <c r="M255" s="5">
        <v>0</v>
      </c>
      <c r="N255" s="6">
        <v>0</v>
      </c>
      <c r="O255" s="6">
        <v>0</v>
      </c>
      <c r="P255" s="6">
        <v>0</v>
      </c>
      <c r="Q255" s="4">
        <v>4766250.1215</v>
      </c>
    </row>
    <row r="256" ht="45" spans="1:17">
      <c r="A256" s="2">
        <v>255</v>
      </c>
      <c r="B256" s="2">
        <v>13</v>
      </c>
      <c r="C256" s="3" t="s">
        <v>98</v>
      </c>
      <c r="D256" s="3" t="s">
        <v>663</v>
      </c>
      <c r="E256" s="4">
        <v>89099322.8169</v>
      </c>
      <c r="F256" s="4">
        <v>0</v>
      </c>
      <c r="G256" s="4">
        <v>0</v>
      </c>
      <c r="H256" s="4">
        <v>51622791.4651</v>
      </c>
      <c r="I256" s="4">
        <v>134071647.2897</v>
      </c>
      <c r="J256" s="4">
        <v>0</v>
      </c>
      <c r="K256" s="2">
        <v>0</v>
      </c>
      <c r="L256" s="5">
        <v>0</v>
      </c>
      <c r="M256" s="5">
        <v>0</v>
      </c>
      <c r="N256" s="6">
        <v>0</v>
      </c>
      <c r="O256" s="6">
        <v>0</v>
      </c>
      <c r="P256" s="6">
        <v>0</v>
      </c>
      <c r="Q256" s="4">
        <v>5788844.2219</v>
      </c>
    </row>
    <row r="257" ht="30" spans="1:17">
      <c r="A257" s="2">
        <v>256</v>
      </c>
      <c r="B257" s="2">
        <v>13</v>
      </c>
      <c r="C257" s="3" t="s">
        <v>98</v>
      </c>
      <c r="D257" s="3" t="s">
        <v>665</v>
      </c>
      <c r="E257" s="4">
        <v>86946428.3473</v>
      </c>
      <c r="F257" s="4">
        <v>0</v>
      </c>
      <c r="G257" s="4">
        <v>0</v>
      </c>
      <c r="H257" s="4">
        <v>50375437.1785</v>
      </c>
      <c r="I257" s="4">
        <v>129547121.2602</v>
      </c>
      <c r="J257" s="4">
        <v>0</v>
      </c>
      <c r="K257" s="2">
        <v>0</v>
      </c>
      <c r="L257" s="5">
        <v>0</v>
      </c>
      <c r="M257" s="5">
        <v>0</v>
      </c>
      <c r="N257" s="6">
        <v>0</v>
      </c>
      <c r="O257" s="6">
        <v>0</v>
      </c>
      <c r="P257" s="6">
        <v>0</v>
      </c>
      <c r="Q257" s="4">
        <v>5604973.3968</v>
      </c>
    </row>
    <row r="258" ht="15" spans="1:17">
      <c r="A258" s="2">
        <v>257</v>
      </c>
      <c r="B258" s="2">
        <v>13</v>
      </c>
      <c r="C258" s="3" t="s">
        <v>98</v>
      </c>
      <c r="D258" s="3" t="s">
        <v>667</v>
      </c>
      <c r="E258" s="4">
        <v>93251217.2218</v>
      </c>
      <c r="F258" s="4">
        <v>0</v>
      </c>
      <c r="G258" s="4">
        <v>0</v>
      </c>
      <c r="H258" s="4">
        <v>54028335.8877</v>
      </c>
      <c r="I258" s="4">
        <v>139169857.9447</v>
      </c>
      <c r="J258" s="4">
        <v>0</v>
      </c>
      <c r="K258" s="2">
        <v>0</v>
      </c>
      <c r="L258" s="5">
        <v>0</v>
      </c>
      <c r="M258" s="5">
        <v>0</v>
      </c>
      <c r="N258" s="6">
        <v>0</v>
      </c>
      <c r="O258" s="6">
        <v>0</v>
      </c>
      <c r="P258" s="6">
        <v>0</v>
      </c>
      <c r="Q258" s="4">
        <v>5996028.8405</v>
      </c>
    </row>
    <row r="259" ht="15" spans="1:17">
      <c r="A259" s="2">
        <v>258</v>
      </c>
      <c r="B259" s="2">
        <v>13</v>
      </c>
      <c r="C259" s="3" t="s">
        <v>98</v>
      </c>
      <c r="D259" s="3" t="s">
        <v>669</v>
      </c>
      <c r="E259" s="4">
        <v>90647456.4216</v>
      </c>
      <c r="F259" s="4">
        <v>0</v>
      </c>
      <c r="G259" s="4">
        <v>0</v>
      </c>
      <c r="H259" s="4">
        <v>52519756.5116</v>
      </c>
      <c r="I259" s="4">
        <v>135559053.9954</v>
      </c>
      <c r="J259" s="4">
        <v>0</v>
      </c>
      <c r="K259" s="2">
        <v>0</v>
      </c>
      <c r="L259" s="5">
        <v>0</v>
      </c>
      <c r="M259" s="5">
        <v>0</v>
      </c>
      <c r="N259" s="6">
        <v>0</v>
      </c>
      <c r="O259" s="6">
        <v>0</v>
      </c>
      <c r="P259" s="6">
        <v>0</v>
      </c>
      <c r="Q259" s="4">
        <v>5849290.4867</v>
      </c>
    </row>
    <row r="260" ht="15" spans="1:17">
      <c r="A260" s="2">
        <v>259</v>
      </c>
      <c r="B260" s="2">
        <v>14</v>
      </c>
      <c r="C260" s="3" t="s">
        <v>99</v>
      </c>
      <c r="D260" s="3" t="s">
        <v>673</v>
      </c>
      <c r="E260" s="4">
        <v>113551549.3654</v>
      </c>
      <c r="F260" s="4">
        <v>0</v>
      </c>
      <c r="G260" s="4">
        <v>0</v>
      </c>
      <c r="H260" s="4">
        <v>65790039.3417</v>
      </c>
      <c r="I260" s="4">
        <v>154666435.8431</v>
      </c>
      <c r="J260" s="4">
        <v>0</v>
      </c>
      <c r="K260" s="2">
        <v>0</v>
      </c>
      <c r="L260" s="5">
        <v>0</v>
      </c>
      <c r="M260" s="5">
        <v>0</v>
      </c>
      <c r="N260" s="6">
        <v>0</v>
      </c>
      <c r="O260" s="6">
        <v>0</v>
      </c>
      <c r="P260" s="6">
        <v>0</v>
      </c>
      <c r="Q260" s="4">
        <v>7544388.5228</v>
      </c>
    </row>
    <row r="261" ht="15" spans="1:17">
      <c r="A261" s="2">
        <v>260</v>
      </c>
      <c r="B261" s="2">
        <v>14</v>
      </c>
      <c r="C261" s="3" t="s">
        <v>99</v>
      </c>
      <c r="D261" s="3" t="s">
        <v>675</v>
      </c>
      <c r="E261" s="4">
        <v>95675340.9612</v>
      </c>
      <c r="F261" s="4">
        <v>0</v>
      </c>
      <c r="G261" s="4">
        <v>0</v>
      </c>
      <c r="H261" s="4">
        <v>55432836.2849</v>
      </c>
      <c r="I261" s="4">
        <v>135736312.6806</v>
      </c>
      <c r="J261" s="4">
        <v>0</v>
      </c>
      <c r="K261" s="2">
        <v>0</v>
      </c>
      <c r="L261" s="5">
        <v>0</v>
      </c>
      <c r="M261" s="5">
        <v>0</v>
      </c>
      <c r="N261" s="6">
        <v>0</v>
      </c>
      <c r="O261" s="6">
        <v>0</v>
      </c>
      <c r="P261" s="6">
        <v>0</v>
      </c>
      <c r="Q261" s="4">
        <v>6775093.0556</v>
      </c>
    </row>
    <row r="262" ht="30" spans="1:17">
      <c r="A262" s="2">
        <v>261</v>
      </c>
      <c r="B262" s="2">
        <v>14</v>
      </c>
      <c r="C262" s="3" t="s">
        <v>99</v>
      </c>
      <c r="D262" s="3" t="s">
        <v>677</v>
      </c>
      <c r="E262" s="4">
        <v>129506714.5451</v>
      </c>
      <c r="F262" s="4">
        <v>0</v>
      </c>
      <c r="G262" s="4">
        <v>0</v>
      </c>
      <c r="H262" s="4">
        <v>75034219.1943</v>
      </c>
      <c r="I262" s="4">
        <v>178458771.3233</v>
      </c>
      <c r="J262" s="4">
        <v>0</v>
      </c>
      <c r="K262" s="2">
        <v>0</v>
      </c>
      <c r="L262" s="5">
        <v>0</v>
      </c>
      <c r="M262" s="5">
        <v>0</v>
      </c>
      <c r="N262" s="6">
        <v>0</v>
      </c>
      <c r="O262" s="6">
        <v>0</v>
      </c>
      <c r="P262" s="6">
        <v>0</v>
      </c>
      <c r="Q262" s="4">
        <v>8511277.9445</v>
      </c>
    </row>
    <row r="263" ht="30" spans="1:17">
      <c r="A263" s="2">
        <v>262</v>
      </c>
      <c r="B263" s="2">
        <v>14</v>
      </c>
      <c r="C263" s="3" t="s">
        <v>99</v>
      </c>
      <c r="D263" s="3" t="s">
        <v>679</v>
      </c>
      <c r="E263" s="4">
        <v>121741068.999</v>
      </c>
      <c r="F263" s="4">
        <v>0</v>
      </c>
      <c r="G263" s="4">
        <v>0</v>
      </c>
      <c r="H263" s="4">
        <v>70534922.3651</v>
      </c>
      <c r="I263" s="4">
        <v>168396660.3995</v>
      </c>
      <c r="J263" s="4">
        <v>0</v>
      </c>
      <c r="K263" s="2">
        <v>0</v>
      </c>
      <c r="L263" s="5">
        <v>0</v>
      </c>
      <c r="M263" s="5">
        <v>0</v>
      </c>
      <c r="N263" s="6">
        <v>0</v>
      </c>
      <c r="O263" s="6">
        <v>0</v>
      </c>
      <c r="P263" s="6">
        <v>0</v>
      </c>
      <c r="Q263" s="4">
        <v>8102366.9059</v>
      </c>
    </row>
    <row r="264" ht="30" spans="1:17">
      <c r="A264" s="2">
        <v>263</v>
      </c>
      <c r="B264" s="2">
        <v>14</v>
      </c>
      <c r="C264" s="3" t="s">
        <v>99</v>
      </c>
      <c r="D264" s="3" t="s">
        <v>681</v>
      </c>
      <c r="E264" s="4">
        <v>117709593.6917</v>
      </c>
      <c r="F264" s="4">
        <v>0</v>
      </c>
      <c r="G264" s="4">
        <v>0</v>
      </c>
      <c r="H264" s="4">
        <v>68199146.935</v>
      </c>
      <c r="I264" s="4">
        <v>154839540.4765</v>
      </c>
      <c r="J264" s="4">
        <v>0</v>
      </c>
      <c r="K264" s="2">
        <v>0</v>
      </c>
      <c r="L264" s="5">
        <v>0</v>
      </c>
      <c r="M264" s="5">
        <v>0</v>
      </c>
      <c r="N264" s="6">
        <v>0</v>
      </c>
      <c r="O264" s="6">
        <v>0</v>
      </c>
      <c r="P264" s="6">
        <v>0</v>
      </c>
      <c r="Q264" s="4">
        <v>7551423.2689</v>
      </c>
    </row>
    <row r="265" ht="30" spans="1:17">
      <c r="A265" s="2">
        <v>264</v>
      </c>
      <c r="B265" s="2">
        <v>14</v>
      </c>
      <c r="C265" s="3" t="s">
        <v>99</v>
      </c>
      <c r="D265" s="3" t="s">
        <v>683</v>
      </c>
      <c r="E265" s="4">
        <v>113174040.6385</v>
      </c>
      <c r="F265" s="4">
        <v>0</v>
      </c>
      <c r="G265" s="4">
        <v>0</v>
      </c>
      <c r="H265" s="4">
        <v>65571316.5314</v>
      </c>
      <c r="I265" s="4">
        <v>146315092.4423</v>
      </c>
      <c r="J265" s="4">
        <v>0</v>
      </c>
      <c r="K265" s="2">
        <v>0</v>
      </c>
      <c r="L265" s="5">
        <v>0</v>
      </c>
      <c r="M265" s="5">
        <v>0</v>
      </c>
      <c r="N265" s="6">
        <v>0</v>
      </c>
      <c r="O265" s="6">
        <v>0</v>
      </c>
      <c r="P265" s="6">
        <v>0</v>
      </c>
      <c r="Q265" s="4">
        <v>7205000.8407</v>
      </c>
    </row>
    <row r="266" ht="30" spans="1:17">
      <c r="A266" s="2">
        <v>265</v>
      </c>
      <c r="B266" s="2">
        <v>14</v>
      </c>
      <c r="C266" s="3" t="s">
        <v>99</v>
      </c>
      <c r="D266" s="3" t="s">
        <v>685</v>
      </c>
      <c r="E266" s="4">
        <v>114270234.8107</v>
      </c>
      <c r="F266" s="4">
        <v>0</v>
      </c>
      <c r="G266" s="4">
        <v>0</v>
      </c>
      <c r="H266" s="4">
        <v>66206434.7495</v>
      </c>
      <c r="I266" s="4">
        <v>157932793.9003</v>
      </c>
      <c r="J266" s="4">
        <v>0</v>
      </c>
      <c r="K266" s="2">
        <v>0</v>
      </c>
      <c r="L266" s="5">
        <v>0</v>
      </c>
      <c r="M266" s="5">
        <v>0</v>
      </c>
      <c r="N266" s="6">
        <v>0</v>
      </c>
      <c r="O266" s="6">
        <v>0</v>
      </c>
      <c r="P266" s="6">
        <v>0</v>
      </c>
      <c r="Q266" s="4">
        <v>7677129.0457</v>
      </c>
    </row>
    <row r="267" ht="45" spans="1:17">
      <c r="A267" s="2">
        <v>266</v>
      </c>
      <c r="B267" s="2">
        <v>14</v>
      </c>
      <c r="C267" s="3" t="s">
        <v>99</v>
      </c>
      <c r="D267" s="3" t="s">
        <v>687</v>
      </c>
      <c r="E267" s="4">
        <v>123676649.4816</v>
      </c>
      <c r="F267" s="4">
        <v>0</v>
      </c>
      <c r="G267" s="4">
        <v>0</v>
      </c>
      <c r="H267" s="4">
        <v>71656368.2354</v>
      </c>
      <c r="I267" s="4">
        <v>172681367.4462</v>
      </c>
      <c r="J267" s="4">
        <v>0</v>
      </c>
      <c r="K267" s="2">
        <v>0</v>
      </c>
      <c r="L267" s="5">
        <v>0</v>
      </c>
      <c r="M267" s="5">
        <v>0</v>
      </c>
      <c r="N267" s="6">
        <v>0</v>
      </c>
      <c r="O267" s="6">
        <v>0</v>
      </c>
      <c r="P267" s="6">
        <v>0</v>
      </c>
      <c r="Q267" s="4">
        <v>8276491.801</v>
      </c>
    </row>
    <row r="268" ht="45" spans="1:17">
      <c r="A268" s="2">
        <v>267</v>
      </c>
      <c r="B268" s="2">
        <v>14</v>
      </c>
      <c r="C268" s="3" t="s">
        <v>99</v>
      </c>
      <c r="D268" s="3" t="s">
        <v>689</v>
      </c>
      <c r="E268" s="4">
        <v>112536641.6889</v>
      </c>
      <c r="F268" s="4">
        <v>0</v>
      </c>
      <c r="G268" s="4">
        <v>0</v>
      </c>
      <c r="H268" s="4">
        <v>65202017.2817</v>
      </c>
      <c r="I268" s="4">
        <v>139734765.2062</v>
      </c>
      <c r="J268" s="4">
        <v>0</v>
      </c>
      <c r="K268" s="2">
        <v>0</v>
      </c>
      <c r="L268" s="5">
        <v>0</v>
      </c>
      <c r="M268" s="5">
        <v>0</v>
      </c>
      <c r="N268" s="6">
        <v>0</v>
      </c>
      <c r="O268" s="6">
        <v>0</v>
      </c>
      <c r="P268" s="6">
        <v>0</v>
      </c>
      <c r="Q268" s="4">
        <v>6937584.941</v>
      </c>
    </row>
    <row r="269" ht="15" spans="1:17">
      <c r="A269" s="2">
        <v>268</v>
      </c>
      <c r="B269" s="2">
        <v>14</v>
      </c>
      <c r="C269" s="3" t="s">
        <v>99</v>
      </c>
      <c r="D269" s="3" t="s">
        <v>691</v>
      </c>
      <c r="E269" s="4">
        <v>105240610.895</v>
      </c>
      <c r="F269" s="4">
        <v>0</v>
      </c>
      <c r="G269" s="4">
        <v>0</v>
      </c>
      <c r="H269" s="4">
        <v>60974808.0921</v>
      </c>
      <c r="I269" s="4">
        <v>140054229.9541</v>
      </c>
      <c r="J269" s="4">
        <v>0</v>
      </c>
      <c r="K269" s="2">
        <v>0</v>
      </c>
      <c r="L269" s="5">
        <v>0</v>
      </c>
      <c r="M269" s="5">
        <v>0</v>
      </c>
      <c r="N269" s="6">
        <v>0</v>
      </c>
      <c r="O269" s="6">
        <v>0</v>
      </c>
      <c r="P269" s="6">
        <v>0</v>
      </c>
      <c r="Q269" s="4">
        <v>6950567.5709</v>
      </c>
    </row>
    <row r="270" ht="30" spans="1:17">
      <c r="A270" s="2">
        <v>269</v>
      </c>
      <c r="B270" s="2">
        <v>14</v>
      </c>
      <c r="C270" s="3" t="s">
        <v>99</v>
      </c>
      <c r="D270" s="3" t="s">
        <v>693</v>
      </c>
      <c r="E270" s="4">
        <v>110179845.3577</v>
      </c>
      <c r="F270" s="4">
        <v>0</v>
      </c>
      <c r="G270" s="4">
        <v>0</v>
      </c>
      <c r="H270" s="4">
        <v>63836525.36</v>
      </c>
      <c r="I270" s="4">
        <v>140159738.5507</v>
      </c>
      <c r="J270" s="4">
        <v>0</v>
      </c>
      <c r="K270" s="2">
        <v>0</v>
      </c>
      <c r="L270" s="5">
        <v>0</v>
      </c>
      <c r="M270" s="5">
        <v>0</v>
      </c>
      <c r="N270" s="6">
        <v>0</v>
      </c>
      <c r="O270" s="6">
        <v>0</v>
      </c>
      <c r="P270" s="6">
        <v>0</v>
      </c>
      <c r="Q270" s="4">
        <v>6954855.3024</v>
      </c>
    </row>
    <row r="271" ht="30" spans="1:17">
      <c r="A271" s="2">
        <v>270</v>
      </c>
      <c r="B271" s="2">
        <v>14</v>
      </c>
      <c r="C271" s="3" t="s">
        <v>99</v>
      </c>
      <c r="D271" s="3" t="s">
        <v>695</v>
      </c>
      <c r="E271" s="4">
        <v>106976905.8849</v>
      </c>
      <c r="F271" s="4">
        <v>0</v>
      </c>
      <c r="G271" s="4">
        <v>0</v>
      </c>
      <c r="H271" s="4">
        <v>61980790.9813</v>
      </c>
      <c r="I271" s="4">
        <v>139548729.157</v>
      </c>
      <c r="J271" s="4">
        <v>0</v>
      </c>
      <c r="K271" s="2">
        <v>0</v>
      </c>
      <c r="L271" s="5">
        <v>0</v>
      </c>
      <c r="M271" s="5">
        <v>0</v>
      </c>
      <c r="N271" s="6">
        <v>0</v>
      </c>
      <c r="O271" s="6">
        <v>0</v>
      </c>
      <c r="P271" s="6">
        <v>0</v>
      </c>
      <c r="Q271" s="4">
        <v>6930024.6791</v>
      </c>
    </row>
    <row r="272" ht="30" spans="1:17">
      <c r="A272" s="2">
        <v>271</v>
      </c>
      <c r="B272" s="2">
        <v>14</v>
      </c>
      <c r="C272" s="3" t="s">
        <v>99</v>
      </c>
      <c r="D272" s="3" t="s">
        <v>697</v>
      </c>
      <c r="E272" s="4">
        <v>138549087.6056</v>
      </c>
      <c r="F272" s="4">
        <v>0</v>
      </c>
      <c r="G272" s="4">
        <v>0</v>
      </c>
      <c r="H272" s="4">
        <v>80273232.512</v>
      </c>
      <c r="I272" s="4">
        <v>187435525.0125</v>
      </c>
      <c r="J272" s="4">
        <v>0</v>
      </c>
      <c r="K272" s="2">
        <v>0</v>
      </c>
      <c r="L272" s="5">
        <v>0</v>
      </c>
      <c r="M272" s="5">
        <v>0</v>
      </c>
      <c r="N272" s="6">
        <v>0</v>
      </c>
      <c r="O272" s="6">
        <v>0</v>
      </c>
      <c r="P272" s="6">
        <v>0</v>
      </c>
      <c r="Q272" s="4">
        <v>8876081.4835</v>
      </c>
    </row>
    <row r="273" ht="30" spans="1:17">
      <c r="A273" s="2">
        <v>272</v>
      </c>
      <c r="B273" s="2">
        <v>14</v>
      </c>
      <c r="C273" s="3" t="s">
        <v>99</v>
      </c>
      <c r="D273" s="3" t="s">
        <v>698</v>
      </c>
      <c r="E273" s="4">
        <v>95064162.4071</v>
      </c>
      <c r="F273" s="4">
        <v>0</v>
      </c>
      <c r="G273" s="4">
        <v>0</v>
      </c>
      <c r="H273" s="4">
        <v>55078728.7333</v>
      </c>
      <c r="I273" s="4">
        <v>133639072.1644</v>
      </c>
      <c r="J273" s="4">
        <v>0</v>
      </c>
      <c r="K273" s="2">
        <v>0</v>
      </c>
      <c r="L273" s="5">
        <v>0</v>
      </c>
      <c r="M273" s="5">
        <v>0</v>
      </c>
      <c r="N273" s="6">
        <v>0</v>
      </c>
      <c r="O273" s="6">
        <v>0</v>
      </c>
      <c r="P273" s="6">
        <v>0</v>
      </c>
      <c r="Q273" s="4">
        <v>6689863.9418</v>
      </c>
    </row>
    <row r="274" ht="15" spans="1:17">
      <c r="A274" s="2">
        <v>273</v>
      </c>
      <c r="B274" s="2">
        <v>14</v>
      </c>
      <c r="C274" s="3" t="s">
        <v>99</v>
      </c>
      <c r="D274" s="3" t="s">
        <v>700</v>
      </c>
      <c r="E274" s="4">
        <v>105220654.1883</v>
      </c>
      <c r="F274" s="4">
        <v>0</v>
      </c>
      <c r="G274" s="4">
        <v>0</v>
      </c>
      <c r="H274" s="4">
        <v>60963245.48</v>
      </c>
      <c r="I274" s="4">
        <v>148886093.0078</v>
      </c>
      <c r="J274" s="4">
        <v>0</v>
      </c>
      <c r="K274" s="2">
        <v>0</v>
      </c>
      <c r="L274" s="5">
        <v>0</v>
      </c>
      <c r="M274" s="5">
        <v>0</v>
      </c>
      <c r="N274" s="6">
        <v>0</v>
      </c>
      <c r="O274" s="6">
        <v>0</v>
      </c>
      <c r="P274" s="6">
        <v>0</v>
      </c>
      <c r="Q274" s="4">
        <v>7309482.9438</v>
      </c>
    </row>
    <row r="275" ht="15" spans="1:17">
      <c r="A275" s="2">
        <v>274</v>
      </c>
      <c r="B275" s="2">
        <v>14</v>
      </c>
      <c r="C275" s="3" t="s">
        <v>99</v>
      </c>
      <c r="D275" s="3" t="s">
        <v>702</v>
      </c>
      <c r="E275" s="4">
        <v>119476649.8518</v>
      </c>
      <c r="F275" s="4">
        <v>0</v>
      </c>
      <c r="G275" s="4">
        <v>0</v>
      </c>
      <c r="H275" s="4">
        <v>69222952.3779</v>
      </c>
      <c r="I275" s="4">
        <v>165207890.8366</v>
      </c>
      <c r="J275" s="4">
        <v>0</v>
      </c>
      <c r="K275" s="2">
        <v>0</v>
      </c>
      <c r="L275" s="5">
        <v>0</v>
      </c>
      <c r="M275" s="5">
        <v>0</v>
      </c>
      <c r="N275" s="6">
        <v>0</v>
      </c>
      <c r="O275" s="6">
        <v>0</v>
      </c>
      <c r="P275" s="6">
        <v>0</v>
      </c>
      <c r="Q275" s="4">
        <v>7972779.478</v>
      </c>
    </row>
    <row r="276" ht="30" spans="1:17">
      <c r="A276" s="2">
        <v>275</v>
      </c>
      <c r="B276" s="2">
        <v>14</v>
      </c>
      <c r="C276" s="3" t="s">
        <v>99</v>
      </c>
      <c r="D276" s="3" t="s">
        <v>704</v>
      </c>
      <c r="E276" s="4">
        <v>98943178.5183</v>
      </c>
      <c r="F276" s="4">
        <v>0</v>
      </c>
      <c r="G276" s="4">
        <v>0</v>
      </c>
      <c r="H276" s="4">
        <v>57326171.6258</v>
      </c>
      <c r="I276" s="4">
        <v>133019833.688</v>
      </c>
      <c r="J276" s="4">
        <v>0</v>
      </c>
      <c r="K276" s="2">
        <v>0</v>
      </c>
      <c r="L276" s="5">
        <v>0</v>
      </c>
      <c r="M276" s="5">
        <v>0</v>
      </c>
      <c r="N276" s="6">
        <v>0</v>
      </c>
      <c r="O276" s="6">
        <v>0</v>
      </c>
      <c r="P276" s="6">
        <v>0</v>
      </c>
      <c r="Q276" s="4">
        <v>6664698.8993</v>
      </c>
    </row>
    <row r="277" ht="15" spans="1:17">
      <c r="A277" s="2">
        <v>276</v>
      </c>
      <c r="B277" s="2">
        <v>15</v>
      </c>
      <c r="C277" s="3" t="s">
        <v>100</v>
      </c>
      <c r="D277" s="3" t="s">
        <v>709</v>
      </c>
      <c r="E277" s="4">
        <v>157865583.7212</v>
      </c>
      <c r="F277" s="4">
        <v>0</v>
      </c>
      <c r="G277" s="4">
        <v>0</v>
      </c>
      <c r="H277" s="4">
        <v>91464916.3463</v>
      </c>
      <c r="I277" s="4">
        <v>195136174.2052</v>
      </c>
      <c r="J277" s="4">
        <v>0</v>
      </c>
      <c r="K277" s="2">
        <v>0</v>
      </c>
      <c r="L277" s="5">
        <v>0</v>
      </c>
      <c r="M277" s="5">
        <v>0</v>
      </c>
      <c r="N277" s="6">
        <v>0</v>
      </c>
      <c r="O277" s="6">
        <v>0</v>
      </c>
      <c r="P277" s="6">
        <v>0</v>
      </c>
      <c r="Q277" s="4">
        <v>8654235.5394</v>
      </c>
    </row>
    <row r="278" ht="30" spans="1:17">
      <c r="A278" s="2">
        <v>277</v>
      </c>
      <c r="B278" s="2">
        <v>15</v>
      </c>
      <c r="C278" s="3" t="s">
        <v>100</v>
      </c>
      <c r="D278" s="3" t="s">
        <v>711</v>
      </c>
      <c r="E278" s="4">
        <v>114647116.6848</v>
      </c>
      <c r="F278" s="4">
        <v>0</v>
      </c>
      <c r="G278" s="4">
        <v>0</v>
      </c>
      <c r="H278" s="4">
        <v>66424794.371</v>
      </c>
      <c r="I278" s="4">
        <v>158309853.3478</v>
      </c>
      <c r="J278" s="4">
        <v>0</v>
      </c>
      <c r="K278" s="2">
        <v>0</v>
      </c>
      <c r="L278" s="5">
        <v>0</v>
      </c>
      <c r="M278" s="5">
        <v>0</v>
      </c>
      <c r="N278" s="6">
        <v>0</v>
      </c>
      <c r="O278" s="6">
        <v>0</v>
      </c>
      <c r="P278" s="6">
        <v>0</v>
      </c>
      <c r="Q278" s="4">
        <v>7157661.9849</v>
      </c>
    </row>
    <row r="279" ht="15" spans="1:17">
      <c r="A279" s="2">
        <v>278</v>
      </c>
      <c r="B279" s="2">
        <v>15</v>
      </c>
      <c r="C279" s="3" t="s">
        <v>100</v>
      </c>
      <c r="D279" s="3" t="s">
        <v>713</v>
      </c>
      <c r="E279" s="4">
        <v>115389804.0542</v>
      </c>
      <c r="F279" s="4">
        <v>0</v>
      </c>
      <c r="G279" s="4">
        <v>0</v>
      </c>
      <c r="H279" s="4">
        <v>66855096.1283</v>
      </c>
      <c r="I279" s="4">
        <v>155251867.4214</v>
      </c>
      <c r="J279" s="4">
        <v>0</v>
      </c>
      <c r="K279" s="2">
        <v>0</v>
      </c>
      <c r="L279" s="5">
        <v>0</v>
      </c>
      <c r="M279" s="5">
        <v>0</v>
      </c>
      <c r="N279" s="6">
        <v>0</v>
      </c>
      <c r="O279" s="6">
        <v>0</v>
      </c>
      <c r="P279" s="6">
        <v>0</v>
      </c>
      <c r="Q279" s="4">
        <v>7033389.4331</v>
      </c>
    </row>
    <row r="280" ht="15" spans="1:17">
      <c r="A280" s="2">
        <v>279</v>
      </c>
      <c r="B280" s="2">
        <v>15</v>
      </c>
      <c r="C280" s="3" t="s">
        <v>100</v>
      </c>
      <c r="D280" s="3" t="s">
        <v>715</v>
      </c>
      <c r="E280" s="4">
        <v>125732762.0349</v>
      </c>
      <c r="F280" s="4">
        <v>0</v>
      </c>
      <c r="G280" s="4">
        <v>0</v>
      </c>
      <c r="H280" s="4">
        <v>72847648.5529</v>
      </c>
      <c r="I280" s="4">
        <v>156734865.69</v>
      </c>
      <c r="J280" s="4">
        <v>0</v>
      </c>
      <c r="K280" s="2">
        <v>0</v>
      </c>
      <c r="L280" s="5">
        <v>0</v>
      </c>
      <c r="M280" s="5">
        <v>0</v>
      </c>
      <c r="N280" s="6">
        <v>0</v>
      </c>
      <c r="O280" s="6">
        <v>0</v>
      </c>
      <c r="P280" s="6">
        <v>0</v>
      </c>
      <c r="Q280" s="4">
        <v>7093656.5447</v>
      </c>
    </row>
    <row r="281" ht="30" spans="1:17">
      <c r="A281" s="2">
        <v>280</v>
      </c>
      <c r="B281" s="2">
        <v>15</v>
      </c>
      <c r="C281" s="3" t="s">
        <v>100</v>
      </c>
      <c r="D281" s="3" t="s">
        <v>717</v>
      </c>
      <c r="E281" s="4">
        <v>122292318.6009</v>
      </c>
      <c r="F281" s="4">
        <v>0</v>
      </c>
      <c r="G281" s="4">
        <v>0</v>
      </c>
      <c r="H281" s="4">
        <v>70854307.994</v>
      </c>
      <c r="I281" s="4">
        <v>165227572.9764</v>
      </c>
      <c r="J281" s="4">
        <v>0</v>
      </c>
      <c r="K281" s="2">
        <v>0</v>
      </c>
      <c r="L281" s="5">
        <v>0</v>
      </c>
      <c r="M281" s="5">
        <v>0</v>
      </c>
      <c r="N281" s="6">
        <v>0</v>
      </c>
      <c r="O281" s="6">
        <v>0</v>
      </c>
      <c r="P281" s="6">
        <v>0</v>
      </c>
      <c r="Q281" s="4">
        <v>7438789.0705</v>
      </c>
    </row>
    <row r="282" ht="15" spans="1:17">
      <c r="A282" s="2">
        <v>281</v>
      </c>
      <c r="B282" s="2">
        <v>15</v>
      </c>
      <c r="C282" s="3" t="s">
        <v>100</v>
      </c>
      <c r="D282" s="3" t="s">
        <v>100</v>
      </c>
      <c r="E282" s="4">
        <v>133160800.2816</v>
      </c>
      <c r="F282" s="4">
        <v>0</v>
      </c>
      <c r="G282" s="4">
        <v>0</v>
      </c>
      <c r="H282" s="4">
        <v>77151340.8514</v>
      </c>
      <c r="I282" s="4">
        <v>174606670.0325</v>
      </c>
      <c r="J282" s="4">
        <v>0</v>
      </c>
      <c r="K282" s="2">
        <v>0</v>
      </c>
      <c r="L282" s="5">
        <v>0</v>
      </c>
      <c r="M282" s="5">
        <v>0</v>
      </c>
      <c r="N282" s="6">
        <v>0</v>
      </c>
      <c r="O282" s="6">
        <v>0</v>
      </c>
      <c r="P282" s="6">
        <v>0</v>
      </c>
      <c r="Q282" s="4">
        <v>7819943.3181</v>
      </c>
    </row>
    <row r="283" ht="30" spans="1:17">
      <c r="A283" s="2">
        <v>282</v>
      </c>
      <c r="B283" s="2">
        <v>15</v>
      </c>
      <c r="C283" s="3" t="s">
        <v>100</v>
      </c>
      <c r="D283" s="3" t="s">
        <v>720</v>
      </c>
      <c r="E283" s="4">
        <v>104410372.4427</v>
      </c>
      <c r="F283" s="4">
        <v>0</v>
      </c>
      <c r="G283" s="4">
        <v>0</v>
      </c>
      <c r="H283" s="4">
        <v>60493780.5699</v>
      </c>
      <c r="I283" s="4">
        <v>139869654.5043</v>
      </c>
      <c r="J283" s="4">
        <v>0</v>
      </c>
      <c r="K283" s="2">
        <v>0</v>
      </c>
      <c r="L283" s="5">
        <v>0</v>
      </c>
      <c r="M283" s="5">
        <v>0</v>
      </c>
      <c r="N283" s="6">
        <v>0</v>
      </c>
      <c r="O283" s="6">
        <v>0</v>
      </c>
      <c r="P283" s="6">
        <v>0</v>
      </c>
      <c r="Q283" s="4">
        <v>6408276.4019</v>
      </c>
    </row>
    <row r="284" ht="15" spans="1:17">
      <c r="A284" s="2">
        <v>283</v>
      </c>
      <c r="B284" s="2">
        <v>15</v>
      </c>
      <c r="C284" s="3" t="s">
        <v>100</v>
      </c>
      <c r="D284" s="3" t="s">
        <v>722</v>
      </c>
      <c r="E284" s="4">
        <v>111999356.9893</v>
      </c>
      <c r="F284" s="4">
        <v>0</v>
      </c>
      <c r="G284" s="4">
        <v>0</v>
      </c>
      <c r="H284" s="4">
        <v>64890722.7048</v>
      </c>
      <c r="I284" s="4">
        <v>153239856.6907</v>
      </c>
      <c r="J284" s="4">
        <v>0</v>
      </c>
      <c r="K284" s="2">
        <v>0</v>
      </c>
      <c r="L284" s="5">
        <v>0</v>
      </c>
      <c r="M284" s="5">
        <v>0</v>
      </c>
      <c r="N284" s="6">
        <v>0</v>
      </c>
      <c r="O284" s="6">
        <v>0</v>
      </c>
      <c r="P284" s="6">
        <v>0</v>
      </c>
      <c r="Q284" s="4">
        <v>6951623.9463</v>
      </c>
    </row>
    <row r="285" ht="30" spans="1:17">
      <c r="A285" s="2">
        <v>284</v>
      </c>
      <c r="B285" s="2">
        <v>15</v>
      </c>
      <c r="C285" s="3" t="s">
        <v>100</v>
      </c>
      <c r="D285" s="3" t="s">
        <v>724</v>
      </c>
      <c r="E285" s="4">
        <v>102107857.0494</v>
      </c>
      <c r="F285" s="4">
        <v>0</v>
      </c>
      <c r="G285" s="4">
        <v>0</v>
      </c>
      <c r="H285" s="4">
        <v>59159738.1975</v>
      </c>
      <c r="I285" s="4">
        <v>136454585.166</v>
      </c>
      <c r="J285" s="4">
        <v>0</v>
      </c>
      <c r="K285" s="2">
        <v>0</v>
      </c>
      <c r="L285" s="5">
        <v>0</v>
      </c>
      <c r="M285" s="5">
        <v>0</v>
      </c>
      <c r="N285" s="6">
        <v>0</v>
      </c>
      <c r="O285" s="6">
        <v>0</v>
      </c>
      <c r="P285" s="6">
        <v>0</v>
      </c>
      <c r="Q285" s="4">
        <v>6269492.4468</v>
      </c>
    </row>
    <row r="286" ht="30" spans="1:17">
      <c r="A286" s="2">
        <v>285</v>
      </c>
      <c r="B286" s="2">
        <v>15</v>
      </c>
      <c r="C286" s="3" t="s">
        <v>100</v>
      </c>
      <c r="D286" s="3" t="s">
        <v>726</v>
      </c>
      <c r="E286" s="4">
        <v>96836376.1976</v>
      </c>
      <c r="F286" s="4">
        <v>0</v>
      </c>
      <c r="G286" s="4">
        <v>0</v>
      </c>
      <c r="H286" s="4">
        <v>56105522.4287</v>
      </c>
      <c r="I286" s="4">
        <v>140373685.8223</v>
      </c>
      <c r="J286" s="4">
        <v>0</v>
      </c>
      <c r="K286" s="2">
        <v>0</v>
      </c>
      <c r="L286" s="5">
        <v>0</v>
      </c>
      <c r="M286" s="5">
        <v>0</v>
      </c>
      <c r="N286" s="6">
        <v>0</v>
      </c>
      <c r="O286" s="6">
        <v>0</v>
      </c>
      <c r="P286" s="6">
        <v>0</v>
      </c>
      <c r="Q286" s="4">
        <v>6428759.576</v>
      </c>
    </row>
    <row r="287" ht="45" spans="1:17">
      <c r="A287" s="2">
        <v>286</v>
      </c>
      <c r="B287" s="2">
        <v>15</v>
      </c>
      <c r="C287" s="3" t="s">
        <v>100</v>
      </c>
      <c r="D287" s="3" t="s">
        <v>728</v>
      </c>
      <c r="E287" s="4">
        <v>132165948.8411</v>
      </c>
      <c r="F287" s="4">
        <v>0</v>
      </c>
      <c r="G287" s="4">
        <v>0</v>
      </c>
      <c r="H287" s="4">
        <v>76574939.0693</v>
      </c>
      <c r="I287" s="4">
        <v>170858910.6348</v>
      </c>
      <c r="J287" s="4">
        <v>0</v>
      </c>
      <c r="K287" s="2">
        <v>0</v>
      </c>
      <c r="L287" s="5">
        <v>0</v>
      </c>
      <c r="M287" s="5">
        <v>0</v>
      </c>
      <c r="N287" s="6">
        <v>0</v>
      </c>
      <c r="O287" s="6">
        <v>0</v>
      </c>
      <c r="P287" s="6">
        <v>0</v>
      </c>
      <c r="Q287" s="4">
        <v>7667639.2738</v>
      </c>
    </row>
    <row r="288" ht="30" spans="1:17">
      <c r="A288" s="2">
        <v>287</v>
      </c>
      <c r="B288" s="2">
        <v>16</v>
      </c>
      <c r="C288" s="3" t="s">
        <v>101</v>
      </c>
      <c r="D288" s="3" t="s">
        <v>733</v>
      </c>
      <c r="E288" s="4">
        <v>103313616.6949</v>
      </c>
      <c r="F288" s="4">
        <v>0</v>
      </c>
      <c r="G288" s="4">
        <v>0</v>
      </c>
      <c r="H288" s="4">
        <v>59858336.9832</v>
      </c>
      <c r="I288" s="4">
        <v>146610230.0437</v>
      </c>
      <c r="J288" s="4">
        <v>0</v>
      </c>
      <c r="K288" s="2">
        <v>0</v>
      </c>
      <c r="L288" s="5">
        <v>0</v>
      </c>
      <c r="M288" s="5">
        <v>0</v>
      </c>
      <c r="N288" s="6">
        <v>0</v>
      </c>
      <c r="O288" s="6">
        <v>0</v>
      </c>
      <c r="P288" s="6">
        <v>0</v>
      </c>
      <c r="Q288" s="4">
        <v>6924324.0072</v>
      </c>
    </row>
    <row r="289" ht="30" spans="1:17">
      <c r="A289" s="2">
        <v>288</v>
      </c>
      <c r="B289" s="2">
        <v>16</v>
      </c>
      <c r="C289" s="3" t="s">
        <v>101</v>
      </c>
      <c r="D289" s="3" t="s">
        <v>735</v>
      </c>
      <c r="E289" s="4">
        <v>97223320.9765</v>
      </c>
      <c r="F289" s="4">
        <v>0</v>
      </c>
      <c r="G289" s="4">
        <v>0</v>
      </c>
      <c r="H289" s="4">
        <v>56329712.344</v>
      </c>
      <c r="I289" s="4">
        <v>139336308.6907</v>
      </c>
      <c r="J289" s="4">
        <v>0</v>
      </c>
      <c r="K289" s="2">
        <v>0</v>
      </c>
      <c r="L289" s="5">
        <v>0</v>
      </c>
      <c r="M289" s="5">
        <v>0</v>
      </c>
      <c r="N289" s="6">
        <v>0</v>
      </c>
      <c r="O289" s="6">
        <v>0</v>
      </c>
      <c r="P289" s="6">
        <v>0</v>
      </c>
      <c r="Q289" s="4">
        <v>6628721.3491</v>
      </c>
    </row>
    <row r="290" ht="30" spans="1:17">
      <c r="A290" s="2">
        <v>289</v>
      </c>
      <c r="B290" s="2">
        <v>16</v>
      </c>
      <c r="C290" s="3" t="s">
        <v>101</v>
      </c>
      <c r="D290" s="3" t="s">
        <v>737</v>
      </c>
      <c r="E290" s="4">
        <v>89318051.6986</v>
      </c>
      <c r="F290" s="4">
        <v>0</v>
      </c>
      <c r="G290" s="4">
        <v>0</v>
      </c>
      <c r="H290" s="4">
        <v>51749519.6499</v>
      </c>
      <c r="I290" s="4">
        <v>127588999.1795</v>
      </c>
      <c r="J290" s="4">
        <v>0</v>
      </c>
      <c r="K290" s="2">
        <v>0</v>
      </c>
      <c r="L290" s="5">
        <v>0</v>
      </c>
      <c r="M290" s="5">
        <v>0</v>
      </c>
      <c r="N290" s="6">
        <v>0</v>
      </c>
      <c r="O290" s="6">
        <v>0</v>
      </c>
      <c r="P290" s="6">
        <v>0</v>
      </c>
      <c r="Q290" s="4">
        <v>6151326.0421</v>
      </c>
    </row>
    <row r="291" ht="45" spans="1:17">
      <c r="A291" s="2">
        <v>290</v>
      </c>
      <c r="B291" s="2">
        <v>16</v>
      </c>
      <c r="C291" s="3" t="s">
        <v>101</v>
      </c>
      <c r="D291" s="3" t="s">
        <v>739</v>
      </c>
      <c r="E291" s="4">
        <v>94996638.0938</v>
      </c>
      <c r="F291" s="4">
        <v>0</v>
      </c>
      <c r="G291" s="4">
        <v>0</v>
      </c>
      <c r="H291" s="4">
        <v>55039606.174</v>
      </c>
      <c r="I291" s="4">
        <v>137776015.8235</v>
      </c>
      <c r="J291" s="4">
        <v>0</v>
      </c>
      <c r="K291" s="2">
        <v>0</v>
      </c>
      <c r="L291" s="5">
        <v>0</v>
      </c>
      <c r="M291" s="5">
        <v>0</v>
      </c>
      <c r="N291" s="6">
        <v>0</v>
      </c>
      <c r="O291" s="6">
        <v>0</v>
      </c>
      <c r="P291" s="6">
        <v>0</v>
      </c>
      <c r="Q291" s="4">
        <v>6565313.086</v>
      </c>
    </row>
    <row r="292" ht="30" spans="1:17">
      <c r="A292" s="2">
        <v>291</v>
      </c>
      <c r="B292" s="2">
        <v>16</v>
      </c>
      <c r="C292" s="3" t="s">
        <v>101</v>
      </c>
      <c r="D292" s="3" t="s">
        <v>741</v>
      </c>
      <c r="E292" s="4">
        <v>101865494.3868</v>
      </c>
      <c r="F292" s="4">
        <v>0</v>
      </c>
      <c r="G292" s="4">
        <v>0</v>
      </c>
      <c r="H292" s="4">
        <v>59019316.9597</v>
      </c>
      <c r="I292" s="4">
        <v>135663786.6209</v>
      </c>
      <c r="J292" s="4">
        <v>0</v>
      </c>
      <c r="K292" s="2">
        <v>0</v>
      </c>
      <c r="L292" s="5">
        <v>0</v>
      </c>
      <c r="M292" s="5">
        <v>0</v>
      </c>
      <c r="N292" s="6">
        <v>0</v>
      </c>
      <c r="O292" s="6">
        <v>0</v>
      </c>
      <c r="P292" s="6">
        <v>0</v>
      </c>
      <c r="Q292" s="4">
        <v>6479474.8515</v>
      </c>
    </row>
    <row r="293" ht="30" spans="1:17">
      <c r="A293" s="2">
        <v>292</v>
      </c>
      <c r="B293" s="2">
        <v>16</v>
      </c>
      <c r="C293" s="3" t="s">
        <v>101</v>
      </c>
      <c r="D293" s="3" t="s">
        <v>743</v>
      </c>
      <c r="E293" s="4">
        <v>102206588.2675</v>
      </c>
      <c r="F293" s="4">
        <v>0</v>
      </c>
      <c r="G293" s="4">
        <v>0</v>
      </c>
      <c r="H293" s="4">
        <v>59216941.5624</v>
      </c>
      <c r="I293" s="4">
        <v>136096695.1523</v>
      </c>
      <c r="J293" s="4">
        <v>0</v>
      </c>
      <c r="K293" s="2">
        <v>0</v>
      </c>
      <c r="L293" s="5">
        <v>0</v>
      </c>
      <c r="M293" s="5">
        <v>0</v>
      </c>
      <c r="N293" s="6">
        <v>0</v>
      </c>
      <c r="O293" s="6">
        <v>0</v>
      </c>
      <c r="P293" s="6">
        <v>0</v>
      </c>
      <c r="Q293" s="4">
        <v>6497067.6885</v>
      </c>
    </row>
    <row r="294" ht="30" spans="1:17">
      <c r="A294" s="2">
        <v>293</v>
      </c>
      <c r="B294" s="2">
        <v>16</v>
      </c>
      <c r="C294" s="3" t="s">
        <v>101</v>
      </c>
      <c r="D294" s="3" t="s">
        <v>745</v>
      </c>
      <c r="E294" s="4">
        <v>91480287.0896</v>
      </c>
      <c r="F294" s="4">
        <v>0</v>
      </c>
      <c r="G294" s="4">
        <v>0</v>
      </c>
      <c r="H294" s="4">
        <v>53002285.9243</v>
      </c>
      <c r="I294" s="4">
        <v>124595082.5402</v>
      </c>
      <c r="J294" s="4">
        <v>0</v>
      </c>
      <c r="K294" s="2">
        <v>0</v>
      </c>
      <c r="L294" s="5">
        <v>0</v>
      </c>
      <c r="M294" s="5">
        <v>0</v>
      </c>
      <c r="N294" s="6">
        <v>0</v>
      </c>
      <c r="O294" s="6">
        <v>0</v>
      </c>
      <c r="P294" s="6">
        <v>0</v>
      </c>
      <c r="Q294" s="4">
        <v>6029657.1824</v>
      </c>
    </row>
    <row r="295" ht="30" spans="1:17">
      <c r="A295" s="2">
        <v>294</v>
      </c>
      <c r="B295" s="2">
        <v>16</v>
      </c>
      <c r="C295" s="3" t="s">
        <v>101</v>
      </c>
      <c r="D295" s="3" t="s">
        <v>747</v>
      </c>
      <c r="E295" s="4">
        <v>96896570.4673</v>
      </c>
      <c r="F295" s="4">
        <v>0</v>
      </c>
      <c r="G295" s="4">
        <v>0</v>
      </c>
      <c r="H295" s="4">
        <v>56140398.0724</v>
      </c>
      <c r="I295" s="4">
        <v>132992273.6876</v>
      </c>
      <c r="J295" s="4">
        <v>0</v>
      </c>
      <c r="K295" s="2">
        <v>0</v>
      </c>
      <c r="L295" s="5">
        <v>0</v>
      </c>
      <c r="M295" s="5">
        <v>0</v>
      </c>
      <c r="N295" s="6">
        <v>0</v>
      </c>
      <c r="O295" s="6">
        <v>0</v>
      </c>
      <c r="P295" s="6">
        <v>0</v>
      </c>
      <c r="Q295" s="4">
        <v>6370908.0571</v>
      </c>
    </row>
    <row r="296" ht="30" spans="1:17">
      <c r="A296" s="2">
        <v>295</v>
      </c>
      <c r="B296" s="2">
        <v>16</v>
      </c>
      <c r="C296" s="3" t="s">
        <v>101</v>
      </c>
      <c r="D296" s="3" t="s">
        <v>749</v>
      </c>
      <c r="E296" s="4">
        <v>109016478.5081</v>
      </c>
      <c r="F296" s="4">
        <v>0</v>
      </c>
      <c r="G296" s="4">
        <v>0</v>
      </c>
      <c r="H296" s="4">
        <v>63162488.3149</v>
      </c>
      <c r="I296" s="4">
        <v>147516604.7287</v>
      </c>
      <c r="J296" s="4">
        <v>0</v>
      </c>
      <c r="K296" s="2">
        <v>0</v>
      </c>
      <c r="L296" s="5">
        <v>0</v>
      </c>
      <c r="M296" s="5">
        <v>0</v>
      </c>
      <c r="N296" s="6">
        <v>0</v>
      </c>
      <c r="O296" s="6">
        <v>0</v>
      </c>
      <c r="P296" s="6">
        <v>0</v>
      </c>
      <c r="Q296" s="4">
        <v>6961157.89</v>
      </c>
    </row>
    <row r="297" ht="15" spans="1:17">
      <c r="A297" s="2">
        <v>296</v>
      </c>
      <c r="B297" s="2">
        <v>16</v>
      </c>
      <c r="C297" s="3" t="s">
        <v>101</v>
      </c>
      <c r="D297" s="3" t="s">
        <v>751</v>
      </c>
      <c r="E297" s="4">
        <v>96355309.4835</v>
      </c>
      <c r="F297" s="4">
        <v>0</v>
      </c>
      <c r="G297" s="4">
        <v>0</v>
      </c>
      <c r="H297" s="4">
        <v>55826799.6969</v>
      </c>
      <c r="I297" s="4">
        <v>137445383.0347</v>
      </c>
      <c r="J297" s="4">
        <v>0</v>
      </c>
      <c r="K297" s="2">
        <v>0</v>
      </c>
      <c r="L297" s="5">
        <v>0</v>
      </c>
      <c r="M297" s="5">
        <v>0</v>
      </c>
      <c r="N297" s="6">
        <v>0</v>
      </c>
      <c r="O297" s="6">
        <v>0</v>
      </c>
      <c r="P297" s="6">
        <v>0</v>
      </c>
      <c r="Q297" s="4">
        <v>6551876.6016</v>
      </c>
    </row>
    <row r="298" ht="30" spans="1:17">
      <c r="A298" s="2">
        <v>297</v>
      </c>
      <c r="B298" s="2">
        <v>16</v>
      </c>
      <c r="C298" s="3" t="s">
        <v>101</v>
      </c>
      <c r="D298" s="3" t="s">
        <v>753</v>
      </c>
      <c r="E298" s="4">
        <v>118850230.2635</v>
      </c>
      <c r="F298" s="4">
        <v>0</v>
      </c>
      <c r="G298" s="4">
        <v>0</v>
      </c>
      <c r="H298" s="4">
        <v>68860014.4031</v>
      </c>
      <c r="I298" s="4">
        <v>158925346.2642</v>
      </c>
      <c r="J298" s="4">
        <v>0</v>
      </c>
      <c r="K298" s="2">
        <v>0</v>
      </c>
      <c r="L298" s="5">
        <v>0</v>
      </c>
      <c r="M298" s="5">
        <v>0</v>
      </c>
      <c r="N298" s="6">
        <v>0</v>
      </c>
      <c r="O298" s="6">
        <v>0</v>
      </c>
      <c r="P298" s="6">
        <v>0</v>
      </c>
      <c r="Q298" s="4">
        <v>7424794.2369</v>
      </c>
    </row>
    <row r="299" ht="30" spans="1:17">
      <c r="A299" s="2">
        <v>298</v>
      </c>
      <c r="B299" s="2">
        <v>16</v>
      </c>
      <c r="C299" s="3" t="s">
        <v>101</v>
      </c>
      <c r="D299" s="3" t="s">
        <v>755</v>
      </c>
      <c r="E299" s="4">
        <v>100938951.8198</v>
      </c>
      <c r="F299" s="4">
        <v>0</v>
      </c>
      <c r="G299" s="4">
        <v>0</v>
      </c>
      <c r="H299" s="4">
        <v>58482492.2992</v>
      </c>
      <c r="I299" s="4">
        <v>136112271.6304</v>
      </c>
      <c r="J299" s="4">
        <v>0</v>
      </c>
      <c r="K299" s="2">
        <v>0</v>
      </c>
      <c r="L299" s="5">
        <v>0</v>
      </c>
      <c r="M299" s="5">
        <v>0</v>
      </c>
      <c r="N299" s="6">
        <v>0</v>
      </c>
      <c r="O299" s="6">
        <v>0</v>
      </c>
      <c r="P299" s="6">
        <v>0</v>
      </c>
      <c r="Q299" s="4">
        <v>6497700.6962</v>
      </c>
    </row>
    <row r="300" ht="15" spans="1:17">
      <c r="A300" s="2">
        <v>299</v>
      </c>
      <c r="B300" s="2">
        <v>16</v>
      </c>
      <c r="C300" s="3" t="s">
        <v>101</v>
      </c>
      <c r="D300" s="3" t="s">
        <v>757</v>
      </c>
      <c r="E300" s="4">
        <v>91185635.6195</v>
      </c>
      <c r="F300" s="4">
        <v>0</v>
      </c>
      <c r="G300" s="4">
        <v>0</v>
      </c>
      <c r="H300" s="4">
        <v>52831569.3474</v>
      </c>
      <c r="I300" s="4">
        <v>131756147.9013</v>
      </c>
      <c r="J300" s="4">
        <v>0</v>
      </c>
      <c r="K300" s="2">
        <v>0</v>
      </c>
      <c r="L300" s="5">
        <v>0</v>
      </c>
      <c r="M300" s="5">
        <v>0</v>
      </c>
      <c r="N300" s="6">
        <v>0</v>
      </c>
      <c r="O300" s="6">
        <v>0</v>
      </c>
      <c r="P300" s="6">
        <v>0</v>
      </c>
      <c r="Q300" s="4">
        <v>6320673.5205</v>
      </c>
    </row>
    <row r="301" ht="30" spans="1:17">
      <c r="A301" s="2">
        <v>300</v>
      </c>
      <c r="B301" s="2">
        <v>16</v>
      </c>
      <c r="C301" s="3" t="s">
        <v>101</v>
      </c>
      <c r="D301" s="3" t="s">
        <v>759</v>
      </c>
      <c r="E301" s="4">
        <v>88738475.9884</v>
      </c>
      <c r="F301" s="4">
        <v>0</v>
      </c>
      <c r="G301" s="4">
        <v>0</v>
      </c>
      <c r="H301" s="4">
        <v>51413722.3051</v>
      </c>
      <c r="I301" s="4">
        <v>126866309.3772</v>
      </c>
      <c r="J301" s="4">
        <v>0</v>
      </c>
      <c r="K301" s="2">
        <v>0</v>
      </c>
      <c r="L301" s="5">
        <v>0</v>
      </c>
      <c r="M301" s="5">
        <v>0</v>
      </c>
      <c r="N301" s="6">
        <v>0</v>
      </c>
      <c r="O301" s="6">
        <v>0</v>
      </c>
      <c r="P301" s="6">
        <v>0</v>
      </c>
      <c r="Q301" s="4">
        <v>6121956.873</v>
      </c>
    </row>
    <row r="302" ht="30" spans="1:17">
      <c r="A302" s="2">
        <v>301</v>
      </c>
      <c r="B302" s="2">
        <v>16</v>
      </c>
      <c r="C302" s="3" t="s">
        <v>101</v>
      </c>
      <c r="D302" s="3" t="s">
        <v>761</v>
      </c>
      <c r="E302" s="4">
        <v>79051915.6363</v>
      </c>
      <c r="F302" s="4">
        <v>0</v>
      </c>
      <c r="G302" s="4">
        <v>0</v>
      </c>
      <c r="H302" s="4">
        <v>45801476.6756</v>
      </c>
      <c r="I302" s="4">
        <v>112665263.7295</v>
      </c>
      <c r="J302" s="4">
        <v>0</v>
      </c>
      <c r="K302" s="2">
        <v>0</v>
      </c>
      <c r="L302" s="5">
        <v>0</v>
      </c>
      <c r="M302" s="5">
        <v>0</v>
      </c>
      <c r="N302" s="6">
        <v>0</v>
      </c>
      <c r="O302" s="6">
        <v>0</v>
      </c>
      <c r="P302" s="6">
        <v>0</v>
      </c>
      <c r="Q302" s="4">
        <v>5544844.936</v>
      </c>
    </row>
    <row r="303" ht="15" spans="1:17">
      <c r="A303" s="2">
        <v>302</v>
      </c>
      <c r="B303" s="2">
        <v>16</v>
      </c>
      <c r="C303" s="3" t="s">
        <v>101</v>
      </c>
      <c r="D303" s="3" t="s">
        <v>763</v>
      </c>
      <c r="E303" s="4">
        <v>85691244.0957</v>
      </c>
      <c r="F303" s="4">
        <v>0</v>
      </c>
      <c r="G303" s="4">
        <v>0</v>
      </c>
      <c r="H303" s="4">
        <v>49648202.5283</v>
      </c>
      <c r="I303" s="4">
        <v>123822136.5539</v>
      </c>
      <c r="J303" s="4">
        <v>0</v>
      </c>
      <c r="K303" s="2">
        <v>0</v>
      </c>
      <c r="L303" s="5">
        <v>0</v>
      </c>
      <c r="M303" s="5">
        <v>0</v>
      </c>
      <c r="N303" s="6">
        <v>0</v>
      </c>
      <c r="O303" s="6">
        <v>0</v>
      </c>
      <c r="P303" s="6">
        <v>0</v>
      </c>
      <c r="Q303" s="4">
        <v>5998245.6676</v>
      </c>
    </row>
    <row r="304" ht="15" spans="1:17">
      <c r="A304" s="2">
        <v>303</v>
      </c>
      <c r="B304" s="2">
        <v>16</v>
      </c>
      <c r="C304" s="3" t="s">
        <v>101</v>
      </c>
      <c r="D304" s="3" t="s">
        <v>765</v>
      </c>
      <c r="E304" s="4">
        <v>100598446.7993</v>
      </c>
      <c r="F304" s="4">
        <v>0</v>
      </c>
      <c r="G304" s="4">
        <v>0</v>
      </c>
      <c r="H304" s="4">
        <v>58285208.8732</v>
      </c>
      <c r="I304" s="4">
        <v>131138378.904</v>
      </c>
      <c r="J304" s="4">
        <v>0</v>
      </c>
      <c r="K304" s="2">
        <v>0</v>
      </c>
      <c r="L304" s="5">
        <v>0</v>
      </c>
      <c r="M304" s="5">
        <v>0</v>
      </c>
      <c r="N304" s="6">
        <v>0</v>
      </c>
      <c r="O304" s="6">
        <v>0</v>
      </c>
      <c r="P304" s="6">
        <v>0</v>
      </c>
      <c r="Q304" s="4">
        <v>6295568.1958</v>
      </c>
    </row>
    <row r="305" ht="30" spans="1:17">
      <c r="A305" s="2">
        <v>304</v>
      </c>
      <c r="B305" s="2">
        <v>16</v>
      </c>
      <c r="C305" s="3" t="s">
        <v>101</v>
      </c>
      <c r="D305" s="3" t="s">
        <v>767</v>
      </c>
      <c r="E305" s="4">
        <v>108885981.1754</v>
      </c>
      <c r="F305" s="4">
        <v>0</v>
      </c>
      <c r="G305" s="4">
        <v>0</v>
      </c>
      <c r="H305" s="4">
        <v>63086880.1466</v>
      </c>
      <c r="I305" s="4">
        <v>142756080.362</v>
      </c>
      <c r="J305" s="4">
        <v>0</v>
      </c>
      <c r="K305" s="2">
        <v>0</v>
      </c>
      <c r="L305" s="5">
        <v>0</v>
      </c>
      <c r="M305" s="5">
        <v>0</v>
      </c>
      <c r="N305" s="6">
        <v>0</v>
      </c>
      <c r="O305" s="6">
        <v>0</v>
      </c>
      <c r="P305" s="6">
        <v>0</v>
      </c>
      <c r="Q305" s="4">
        <v>6767696.4008</v>
      </c>
    </row>
    <row r="306" ht="30" spans="1:17">
      <c r="A306" s="2">
        <v>305</v>
      </c>
      <c r="B306" s="2">
        <v>16</v>
      </c>
      <c r="C306" s="3" t="s">
        <v>101</v>
      </c>
      <c r="D306" s="3" t="s">
        <v>769</v>
      </c>
      <c r="E306" s="4">
        <v>95400052.5377</v>
      </c>
      <c r="F306" s="4">
        <v>0</v>
      </c>
      <c r="G306" s="4">
        <v>0</v>
      </c>
      <c r="H306" s="4">
        <v>55273338.3624</v>
      </c>
      <c r="I306" s="4">
        <v>127972827.1103</v>
      </c>
      <c r="J306" s="4">
        <v>0</v>
      </c>
      <c r="K306" s="2">
        <v>0</v>
      </c>
      <c r="L306" s="5">
        <v>0</v>
      </c>
      <c r="M306" s="5">
        <v>0</v>
      </c>
      <c r="N306" s="6">
        <v>0</v>
      </c>
      <c r="O306" s="6">
        <v>0</v>
      </c>
      <c r="P306" s="6">
        <v>0</v>
      </c>
      <c r="Q306" s="4">
        <v>6166924.3077</v>
      </c>
    </row>
    <row r="307" ht="30" spans="1:17">
      <c r="A307" s="2">
        <v>306</v>
      </c>
      <c r="B307" s="2">
        <v>16</v>
      </c>
      <c r="C307" s="3" t="s">
        <v>101</v>
      </c>
      <c r="D307" s="3" t="s">
        <v>771</v>
      </c>
      <c r="E307" s="4">
        <v>84752954.0487</v>
      </c>
      <c r="F307" s="4">
        <v>0</v>
      </c>
      <c r="G307" s="4">
        <v>0</v>
      </c>
      <c r="H307" s="4">
        <v>49104571.5566</v>
      </c>
      <c r="I307" s="4">
        <v>118277204.2643</v>
      </c>
      <c r="J307" s="4">
        <v>0</v>
      </c>
      <c r="K307" s="2">
        <v>0</v>
      </c>
      <c r="L307" s="5">
        <v>0</v>
      </c>
      <c r="M307" s="5">
        <v>0</v>
      </c>
      <c r="N307" s="6">
        <v>0</v>
      </c>
      <c r="O307" s="6">
        <v>0</v>
      </c>
      <c r="P307" s="6">
        <v>0</v>
      </c>
      <c r="Q307" s="4">
        <v>5772906.8656</v>
      </c>
    </row>
    <row r="308" ht="15" spans="1:17">
      <c r="A308" s="2">
        <v>307</v>
      </c>
      <c r="B308" s="2">
        <v>16</v>
      </c>
      <c r="C308" s="3" t="s">
        <v>101</v>
      </c>
      <c r="D308" s="3" t="s">
        <v>773</v>
      </c>
      <c r="E308" s="4">
        <v>93216603.3892</v>
      </c>
      <c r="F308" s="4">
        <v>0</v>
      </c>
      <c r="G308" s="4">
        <v>0</v>
      </c>
      <c r="H308" s="4">
        <v>54008281.1599</v>
      </c>
      <c r="I308" s="4">
        <v>131052855.2226</v>
      </c>
      <c r="J308" s="4">
        <v>0</v>
      </c>
      <c r="K308" s="2">
        <v>0</v>
      </c>
      <c r="L308" s="5">
        <v>0</v>
      </c>
      <c r="M308" s="5">
        <v>0</v>
      </c>
      <c r="N308" s="6">
        <v>0</v>
      </c>
      <c r="O308" s="6">
        <v>0</v>
      </c>
      <c r="P308" s="6">
        <v>0</v>
      </c>
      <c r="Q308" s="4">
        <v>6292092.6251</v>
      </c>
    </row>
    <row r="309" ht="15" spans="1:17">
      <c r="A309" s="2">
        <v>308</v>
      </c>
      <c r="B309" s="2">
        <v>16</v>
      </c>
      <c r="C309" s="3" t="s">
        <v>101</v>
      </c>
      <c r="D309" s="3" t="s">
        <v>775</v>
      </c>
      <c r="E309" s="4">
        <v>90679537.5158</v>
      </c>
      <c r="F309" s="4">
        <v>0</v>
      </c>
      <c r="G309" s="4">
        <v>0</v>
      </c>
      <c r="H309" s="4">
        <v>52538343.8093</v>
      </c>
      <c r="I309" s="4">
        <v>124377305.7433</v>
      </c>
      <c r="J309" s="4">
        <v>0</v>
      </c>
      <c r="K309" s="2">
        <v>0</v>
      </c>
      <c r="L309" s="5">
        <v>0</v>
      </c>
      <c r="M309" s="5">
        <v>0</v>
      </c>
      <c r="N309" s="6">
        <v>0</v>
      </c>
      <c r="O309" s="6">
        <v>0</v>
      </c>
      <c r="P309" s="6">
        <v>0</v>
      </c>
      <c r="Q309" s="4">
        <v>6020807.018</v>
      </c>
    </row>
    <row r="310" ht="15" spans="1:17">
      <c r="A310" s="2">
        <v>309</v>
      </c>
      <c r="B310" s="2">
        <v>16</v>
      </c>
      <c r="C310" s="3" t="s">
        <v>101</v>
      </c>
      <c r="D310" s="3" t="s">
        <v>777</v>
      </c>
      <c r="E310" s="4">
        <v>87710513.2808</v>
      </c>
      <c r="F310" s="4">
        <v>0</v>
      </c>
      <c r="G310" s="4">
        <v>0</v>
      </c>
      <c r="H310" s="4">
        <v>50818136.3589</v>
      </c>
      <c r="I310" s="4">
        <v>121972944.1033</v>
      </c>
      <c r="J310" s="4">
        <v>0</v>
      </c>
      <c r="K310" s="2">
        <v>0</v>
      </c>
      <c r="L310" s="5">
        <v>0</v>
      </c>
      <c r="M310" s="5">
        <v>0</v>
      </c>
      <c r="N310" s="6">
        <v>0</v>
      </c>
      <c r="O310" s="6">
        <v>0</v>
      </c>
      <c r="P310" s="6">
        <v>0</v>
      </c>
      <c r="Q310" s="4">
        <v>5923096.903</v>
      </c>
    </row>
    <row r="311" ht="30" spans="1:17">
      <c r="A311" s="2">
        <v>310</v>
      </c>
      <c r="B311" s="2">
        <v>16</v>
      </c>
      <c r="C311" s="3" t="s">
        <v>101</v>
      </c>
      <c r="D311" s="3" t="s">
        <v>779</v>
      </c>
      <c r="E311" s="4">
        <v>90735371.1552</v>
      </c>
      <c r="F311" s="4">
        <v>0</v>
      </c>
      <c r="G311" s="4">
        <v>0</v>
      </c>
      <c r="H311" s="4">
        <v>52570692.9702</v>
      </c>
      <c r="I311" s="4">
        <v>123639333.3587</v>
      </c>
      <c r="J311" s="4">
        <v>0</v>
      </c>
      <c r="K311" s="2">
        <v>0</v>
      </c>
      <c r="L311" s="5">
        <v>0</v>
      </c>
      <c r="M311" s="5">
        <v>0</v>
      </c>
      <c r="N311" s="6">
        <v>0</v>
      </c>
      <c r="O311" s="6">
        <v>0</v>
      </c>
      <c r="P311" s="6">
        <v>0</v>
      </c>
      <c r="Q311" s="4">
        <v>5990816.7847</v>
      </c>
    </row>
    <row r="312" ht="60" spans="1:17">
      <c r="A312" s="2">
        <v>311</v>
      </c>
      <c r="B312" s="2">
        <v>16</v>
      </c>
      <c r="C312" s="3" t="s">
        <v>101</v>
      </c>
      <c r="D312" s="3" t="s">
        <v>781</v>
      </c>
      <c r="E312" s="4">
        <v>91566314.5466</v>
      </c>
      <c r="F312" s="4">
        <v>0</v>
      </c>
      <c r="G312" s="4">
        <v>0</v>
      </c>
      <c r="H312" s="4">
        <v>53052128.9234</v>
      </c>
      <c r="I312" s="4">
        <v>126496294.5496</v>
      </c>
      <c r="J312" s="4">
        <v>0</v>
      </c>
      <c r="K312" s="2">
        <v>0</v>
      </c>
      <c r="L312" s="5">
        <v>0</v>
      </c>
      <c r="M312" s="5">
        <v>0</v>
      </c>
      <c r="N312" s="6">
        <v>0</v>
      </c>
      <c r="O312" s="6">
        <v>0</v>
      </c>
      <c r="P312" s="6">
        <v>0</v>
      </c>
      <c r="Q312" s="4">
        <v>6106919.9539</v>
      </c>
    </row>
    <row r="313" ht="45" spans="1:17">
      <c r="A313" s="2">
        <v>312</v>
      </c>
      <c r="B313" s="2">
        <v>16</v>
      </c>
      <c r="C313" s="3" t="s">
        <v>101</v>
      </c>
      <c r="D313" s="3" t="s">
        <v>783</v>
      </c>
      <c r="E313" s="4">
        <v>97410993.9201</v>
      </c>
      <c r="F313" s="4">
        <v>0</v>
      </c>
      <c r="G313" s="4">
        <v>0</v>
      </c>
      <c r="H313" s="4">
        <v>56438447.191</v>
      </c>
      <c r="I313" s="4">
        <v>140656782.5751</v>
      </c>
      <c r="J313" s="4">
        <v>0</v>
      </c>
      <c r="K313" s="2">
        <v>0</v>
      </c>
      <c r="L313" s="5">
        <v>0</v>
      </c>
      <c r="M313" s="5">
        <v>0</v>
      </c>
      <c r="N313" s="6">
        <v>0</v>
      </c>
      <c r="O313" s="6">
        <v>0</v>
      </c>
      <c r="P313" s="6">
        <v>0</v>
      </c>
      <c r="Q313" s="4">
        <v>6682383.6822</v>
      </c>
    </row>
    <row r="314" ht="30" spans="1:17">
      <c r="A314" s="2">
        <v>313</v>
      </c>
      <c r="B314" s="2">
        <v>16</v>
      </c>
      <c r="C314" s="3" t="s">
        <v>101</v>
      </c>
      <c r="D314" s="3" t="s">
        <v>785</v>
      </c>
      <c r="E314" s="4">
        <v>87142379.7878</v>
      </c>
      <c r="F314" s="4">
        <v>0</v>
      </c>
      <c r="G314" s="4">
        <v>0</v>
      </c>
      <c r="H314" s="4">
        <v>50488968.4606</v>
      </c>
      <c r="I314" s="4">
        <v>118282494.389</v>
      </c>
      <c r="J314" s="4">
        <v>0</v>
      </c>
      <c r="K314" s="2">
        <v>0</v>
      </c>
      <c r="L314" s="5">
        <v>0</v>
      </c>
      <c r="M314" s="5">
        <v>0</v>
      </c>
      <c r="N314" s="6">
        <v>0</v>
      </c>
      <c r="O314" s="6">
        <v>0</v>
      </c>
      <c r="P314" s="6">
        <v>0</v>
      </c>
      <c r="Q314" s="4">
        <v>5773121.8493</v>
      </c>
    </row>
    <row r="315" ht="15" spans="1:17">
      <c r="A315" s="2">
        <v>314</v>
      </c>
      <c r="B315" s="2">
        <v>17</v>
      </c>
      <c r="C315" s="3" t="s">
        <v>102</v>
      </c>
      <c r="D315" s="3" t="s">
        <v>790</v>
      </c>
      <c r="E315" s="4">
        <v>91000885.4895</v>
      </c>
      <c r="F315" s="4">
        <v>0</v>
      </c>
      <c r="G315" s="4">
        <v>0.0001</v>
      </c>
      <c r="H315" s="4">
        <v>52724527.9341</v>
      </c>
      <c r="I315" s="4">
        <v>132195300.4023</v>
      </c>
      <c r="J315" s="4">
        <v>0</v>
      </c>
      <c r="K315" s="2">
        <v>0</v>
      </c>
      <c r="L315" s="5">
        <v>0</v>
      </c>
      <c r="M315" s="5">
        <v>0</v>
      </c>
      <c r="N315" s="6">
        <v>0</v>
      </c>
      <c r="O315" s="6">
        <v>0</v>
      </c>
      <c r="P315" s="6">
        <v>0</v>
      </c>
      <c r="Q315" s="4">
        <v>5426921.2821</v>
      </c>
    </row>
    <row r="316" ht="30" spans="1:17">
      <c r="A316" s="2">
        <v>315</v>
      </c>
      <c r="B316" s="2">
        <v>17</v>
      </c>
      <c r="C316" s="3" t="s">
        <v>102</v>
      </c>
      <c r="D316" s="3" t="s">
        <v>792</v>
      </c>
      <c r="E316" s="4">
        <v>107627769.5686</v>
      </c>
      <c r="F316" s="4">
        <v>0</v>
      </c>
      <c r="G316" s="4">
        <v>0</v>
      </c>
      <c r="H316" s="4">
        <v>62357891.4928</v>
      </c>
      <c r="I316" s="4">
        <v>154560771.7141</v>
      </c>
      <c r="J316" s="4">
        <v>0</v>
      </c>
      <c r="K316" s="2">
        <v>0</v>
      </c>
      <c r="L316" s="5">
        <v>0</v>
      </c>
      <c r="M316" s="5">
        <v>0</v>
      </c>
      <c r="N316" s="6">
        <v>0</v>
      </c>
      <c r="O316" s="6">
        <v>0</v>
      </c>
      <c r="P316" s="6">
        <v>0</v>
      </c>
      <c r="Q316" s="4">
        <v>6335824.8087</v>
      </c>
    </row>
    <row r="317" ht="30" spans="1:17">
      <c r="A317" s="2">
        <v>316</v>
      </c>
      <c r="B317" s="2">
        <v>17</v>
      </c>
      <c r="C317" s="3" t="s">
        <v>102</v>
      </c>
      <c r="D317" s="3" t="s">
        <v>794</v>
      </c>
      <c r="E317" s="4">
        <v>133568997.2661</v>
      </c>
      <c r="F317" s="4">
        <v>0</v>
      </c>
      <c r="G317" s="4">
        <v>0</v>
      </c>
      <c r="H317" s="4">
        <v>77387843.9711</v>
      </c>
      <c r="I317" s="4">
        <v>185499771.6607</v>
      </c>
      <c r="J317" s="4">
        <v>0</v>
      </c>
      <c r="K317" s="2">
        <v>0</v>
      </c>
      <c r="L317" s="5">
        <v>0</v>
      </c>
      <c r="M317" s="5">
        <v>0</v>
      </c>
      <c r="N317" s="6">
        <v>0</v>
      </c>
      <c r="O317" s="6">
        <v>0</v>
      </c>
      <c r="P317" s="6">
        <v>0</v>
      </c>
      <c r="Q317" s="4">
        <v>7593145.335</v>
      </c>
    </row>
    <row r="318" ht="30" spans="1:17">
      <c r="A318" s="2">
        <v>317</v>
      </c>
      <c r="B318" s="2">
        <v>17</v>
      </c>
      <c r="C318" s="3" t="s">
        <v>102</v>
      </c>
      <c r="D318" s="3" t="s">
        <v>796</v>
      </c>
      <c r="E318" s="4">
        <v>101029332.4391</v>
      </c>
      <c r="F318" s="4">
        <v>0</v>
      </c>
      <c r="G318" s="4">
        <v>0</v>
      </c>
      <c r="H318" s="4">
        <v>58534857.4544</v>
      </c>
      <c r="I318" s="4">
        <v>135230656.3512</v>
      </c>
      <c r="J318" s="4">
        <v>0</v>
      </c>
      <c r="K318" s="2">
        <v>0</v>
      </c>
      <c r="L318" s="5">
        <v>0</v>
      </c>
      <c r="M318" s="5">
        <v>0</v>
      </c>
      <c r="N318" s="6">
        <v>0</v>
      </c>
      <c r="O318" s="6">
        <v>0</v>
      </c>
      <c r="P318" s="6">
        <v>0</v>
      </c>
      <c r="Q318" s="4">
        <v>5550274.1812</v>
      </c>
    </row>
    <row r="319" ht="30" spans="1:17">
      <c r="A319" s="2">
        <v>318</v>
      </c>
      <c r="B319" s="2">
        <v>17</v>
      </c>
      <c r="C319" s="3" t="s">
        <v>102</v>
      </c>
      <c r="D319" s="3" t="s">
        <v>798</v>
      </c>
      <c r="E319" s="4">
        <v>86691980.3936</v>
      </c>
      <c r="F319" s="4">
        <v>0</v>
      </c>
      <c r="G319" s="4">
        <v>0</v>
      </c>
      <c r="H319" s="4">
        <v>50228013.9071</v>
      </c>
      <c r="I319" s="4">
        <v>117028219.2198</v>
      </c>
      <c r="J319" s="4">
        <v>0</v>
      </c>
      <c r="K319" s="2">
        <v>0</v>
      </c>
      <c r="L319" s="5">
        <v>0</v>
      </c>
      <c r="M319" s="5">
        <v>0</v>
      </c>
      <c r="N319" s="6">
        <v>0</v>
      </c>
      <c r="O319" s="6">
        <v>0</v>
      </c>
      <c r="P319" s="6">
        <v>0</v>
      </c>
      <c r="Q319" s="4">
        <v>4810550.9234</v>
      </c>
    </row>
    <row r="320" ht="15" spans="1:17">
      <c r="A320" s="2">
        <v>319</v>
      </c>
      <c r="B320" s="2">
        <v>17</v>
      </c>
      <c r="C320" s="3" t="s">
        <v>102</v>
      </c>
      <c r="D320" s="3" t="s">
        <v>800</v>
      </c>
      <c r="E320" s="4">
        <v>85042530.6063</v>
      </c>
      <c r="F320" s="4">
        <v>0</v>
      </c>
      <c r="G320" s="4">
        <v>0</v>
      </c>
      <c r="H320" s="4">
        <v>49272347.8065</v>
      </c>
      <c r="I320" s="4">
        <v>122017688.4243</v>
      </c>
      <c r="J320" s="4">
        <v>0</v>
      </c>
      <c r="K320" s="2">
        <v>0</v>
      </c>
      <c r="L320" s="5">
        <v>0</v>
      </c>
      <c r="M320" s="5">
        <v>0</v>
      </c>
      <c r="N320" s="6">
        <v>0</v>
      </c>
      <c r="O320" s="6">
        <v>0</v>
      </c>
      <c r="P320" s="6">
        <v>0</v>
      </c>
      <c r="Q320" s="4">
        <v>5013316.4316</v>
      </c>
    </row>
    <row r="321" ht="15" spans="1:17">
      <c r="A321" s="2">
        <v>320</v>
      </c>
      <c r="B321" s="2">
        <v>17</v>
      </c>
      <c r="C321" s="3" t="s">
        <v>102</v>
      </c>
      <c r="D321" s="3" t="s">
        <v>802</v>
      </c>
      <c r="E321" s="4">
        <v>119376365.5784</v>
      </c>
      <c r="F321" s="4">
        <v>0</v>
      </c>
      <c r="G321" s="4">
        <v>0</v>
      </c>
      <c r="H321" s="4">
        <v>69164849.1963</v>
      </c>
      <c r="I321" s="4">
        <v>165741156.2035</v>
      </c>
      <c r="J321" s="4">
        <v>0</v>
      </c>
      <c r="K321" s="2">
        <v>0</v>
      </c>
      <c r="L321" s="5">
        <v>0</v>
      </c>
      <c r="M321" s="5">
        <v>0</v>
      </c>
      <c r="N321" s="6">
        <v>0</v>
      </c>
      <c r="O321" s="6">
        <v>0</v>
      </c>
      <c r="P321" s="6">
        <v>0</v>
      </c>
      <c r="Q321" s="4">
        <v>6790181.0236</v>
      </c>
    </row>
    <row r="322" ht="15" spans="1:17">
      <c r="A322" s="2">
        <v>321</v>
      </c>
      <c r="B322" s="2">
        <v>17</v>
      </c>
      <c r="C322" s="3" t="s">
        <v>102</v>
      </c>
      <c r="D322" s="3" t="s">
        <v>804</v>
      </c>
      <c r="E322" s="4">
        <v>100188883.3909</v>
      </c>
      <c r="F322" s="4">
        <v>0</v>
      </c>
      <c r="G322" s="4">
        <v>0</v>
      </c>
      <c r="H322" s="4">
        <v>58047914.0683</v>
      </c>
      <c r="I322" s="4">
        <v>138141400.4756</v>
      </c>
      <c r="J322" s="4">
        <v>0</v>
      </c>
      <c r="K322" s="2">
        <v>0</v>
      </c>
      <c r="L322" s="5">
        <v>0</v>
      </c>
      <c r="M322" s="5">
        <v>0</v>
      </c>
      <c r="N322" s="6">
        <v>0</v>
      </c>
      <c r="O322" s="6">
        <v>0</v>
      </c>
      <c r="P322" s="6">
        <v>0</v>
      </c>
      <c r="Q322" s="4">
        <v>5668563.0186</v>
      </c>
    </row>
    <row r="323" ht="15" spans="1:17">
      <c r="A323" s="2">
        <v>322</v>
      </c>
      <c r="B323" s="2">
        <v>17</v>
      </c>
      <c r="C323" s="3" t="s">
        <v>102</v>
      </c>
      <c r="D323" s="3" t="s">
        <v>806</v>
      </c>
      <c r="E323" s="4">
        <v>87758812.8772</v>
      </c>
      <c r="F323" s="4">
        <v>0</v>
      </c>
      <c r="G323" s="4">
        <v>0</v>
      </c>
      <c r="H323" s="4">
        <v>50846120.4099</v>
      </c>
      <c r="I323" s="4">
        <v>124894928.4262</v>
      </c>
      <c r="J323" s="4">
        <v>0</v>
      </c>
      <c r="K323" s="2">
        <v>0</v>
      </c>
      <c r="L323" s="5">
        <v>0</v>
      </c>
      <c r="M323" s="5">
        <v>0</v>
      </c>
      <c r="N323" s="6">
        <v>0</v>
      </c>
      <c r="O323" s="6">
        <v>0</v>
      </c>
      <c r="P323" s="6">
        <v>0</v>
      </c>
      <c r="Q323" s="4">
        <v>5130243.7052</v>
      </c>
    </row>
    <row r="324" ht="15" spans="1:17">
      <c r="A324" s="2">
        <v>323</v>
      </c>
      <c r="B324" s="2">
        <v>17</v>
      </c>
      <c r="C324" s="3" t="s">
        <v>102</v>
      </c>
      <c r="D324" s="3" t="s">
        <v>808</v>
      </c>
      <c r="E324" s="4">
        <v>92712408.9087</v>
      </c>
      <c r="F324" s="4">
        <v>0</v>
      </c>
      <c r="G324" s="4">
        <v>0</v>
      </c>
      <c r="H324" s="4">
        <v>53716158.5522</v>
      </c>
      <c r="I324" s="4">
        <v>127204067.823</v>
      </c>
      <c r="J324" s="4">
        <v>0</v>
      </c>
      <c r="K324" s="2">
        <v>0</v>
      </c>
      <c r="L324" s="5">
        <v>0</v>
      </c>
      <c r="M324" s="5">
        <v>0</v>
      </c>
      <c r="N324" s="6">
        <v>0</v>
      </c>
      <c r="O324" s="6">
        <v>0</v>
      </c>
      <c r="P324" s="6">
        <v>0</v>
      </c>
      <c r="Q324" s="4">
        <v>5224084.1127</v>
      </c>
    </row>
    <row r="325" ht="30" spans="1:17">
      <c r="A325" s="2">
        <v>324</v>
      </c>
      <c r="B325" s="2">
        <v>17</v>
      </c>
      <c r="C325" s="3" t="s">
        <v>102</v>
      </c>
      <c r="D325" s="3" t="s">
        <v>810</v>
      </c>
      <c r="E325" s="4">
        <v>128968340.187</v>
      </c>
      <c r="F325" s="4">
        <v>0</v>
      </c>
      <c r="G325" s="4">
        <v>0</v>
      </c>
      <c r="H325" s="4">
        <v>74722293.2856</v>
      </c>
      <c r="I325" s="4">
        <v>173511467.5834</v>
      </c>
      <c r="J325" s="4">
        <v>0</v>
      </c>
      <c r="K325" s="2">
        <v>0</v>
      </c>
      <c r="L325" s="5">
        <v>0</v>
      </c>
      <c r="M325" s="5">
        <v>0</v>
      </c>
      <c r="N325" s="6">
        <v>0</v>
      </c>
      <c r="O325" s="6">
        <v>0</v>
      </c>
      <c r="P325" s="6">
        <v>0</v>
      </c>
      <c r="Q325" s="4">
        <v>7105956.3238</v>
      </c>
    </row>
    <row r="326" ht="15" spans="1:17">
      <c r="A326" s="2">
        <v>325</v>
      </c>
      <c r="B326" s="2">
        <v>17</v>
      </c>
      <c r="C326" s="3" t="s">
        <v>102</v>
      </c>
      <c r="D326" s="3" t="s">
        <v>812</v>
      </c>
      <c r="E326" s="4">
        <v>95354489.3565</v>
      </c>
      <c r="F326" s="4">
        <v>0</v>
      </c>
      <c r="G326" s="4">
        <v>0</v>
      </c>
      <c r="H326" s="4">
        <v>55246939.7487</v>
      </c>
      <c r="I326" s="4">
        <v>129995784.1435</v>
      </c>
      <c r="J326" s="4">
        <v>0</v>
      </c>
      <c r="K326" s="2">
        <v>0</v>
      </c>
      <c r="L326" s="5">
        <v>0</v>
      </c>
      <c r="M326" s="5">
        <v>0</v>
      </c>
      <c r="N326" s="6">
        <v>0</v>
      </c>
      <c r="O326" s="6">
        <v>0</v>
      </c>
      <c r="P326" s="6">
        <v>0</v>
      </c>
      <c r="Q326" s="4">
        <v>5337535.8157</v>
      </c>
    </row>
    <row r="327" ht="30" spans="1:17">
      <c r="A327" s="2">
        <v>326</v>
      </c>
      <c r="B327" s="2">
        <v>17</v>
      </c>
      <c r="C327" s="3" t="s">
        <v>102</v>
      </c>
      <c r="D327" s="3" t="s">
        <v>814</v>
      </c>
      <c r="E327" s="4">
        <v>80494732.0438</v>
      </c>
      <c r="F327" s="4">
        <v>0</v>
      </c>
      <c r="G327" s="4">
        <v>0</v>
      </c>
      <c r="H327" s="4">
        <v>46637422.5411</v>
      </c>
      <c r="I327" s="4">
        <v>124444386.146</v>
      </c>
      <c r="J327" s="4">
        <v>0</v>
      </c>
      <c r="K327" s="2">
        <v>0</v>
      </c>
      <c r="L327" s="5">
        <v>0</v>
      </c>
      <c r="M327" s="5">
        <v>0</v>
      </c>
      <c r="N327" s="6">
        <v>0</v>
      </c>
      <c r="O327" s="6">
        <v>0</v>
      </c>
      <c r="P327" s="6">
        <v>0</v>
      </c>
      <c r="Q327" s="4">
        <v>5111934.2557</v>
      </c>
    </row>
    <row r="328" ht="15" spans="1:17">
      <c r="A328" s="2">
        <v>327</v>
      </c>
      <c r="B328" s="2">
        <v>17</v>
      </c>
      <c r="C328" s="3" t="s">
        <v>102</v>
      </c>
      <c r="D328" s="3" t="s">
        <v>816</v>
      </c>
      <c r="E328" s="4">
        <v>110637440.5709</v>
      </c>
      <c r="F328" s="4">
        <v>0</v>
      </c>
      <c r="G328" s="4">
        <v>0</v>
      </c>
      <c r="H328" s="4">
        <v>64101649.0616</v>
      </c>
      <c r="I328" s="4">
        <v>160730526.5005</v>
      </c>
      <c r="J328" s="4">
        <v>0</v>
      </c>
      <c r="K328" s="2">
        <v>0</v>
      </c>
      <c r="L328" s="5">
        <v>0</v>
      </c>
      <c r="M328" s="5">
        <v>0</v>
      </c>
      <c r="N328" s="6">
        <v>0</v>
      </c>
      <c r="O328" s="6">
        <v>0</v>
      </c>
      <c r="P328" s="6">
        <v>0</v>
      </c>
      <c r="Q328" s="4">
        <v>6586555.5805</v>
      </c>
    </row>
    <row r="329" ht="30" spans="1:17">
      <c r="A329" s="2">
        <v>328</v>
      </c>
      <c r="B329" s="2">
        <v>17</v>
      </c>
      <c r="C329" s="3" t="s">
        <v>102</v>
      </c>
      <c r="D329" s="3" t="s">
        <v>818</v>
      </c>
      <c r="E329" s="4">
        <v>124438797.0921</v>
      </c>
      <c r="F329" s="4">
        <v>0</v>
      </c>
      <c r="G329" s="4">
        <v>0</v>
      </c>
      <c r="H329" s="4">
        <v>72097944.9604</v>
      </c>
      <c r="I329" s="4">
        <v>173063570.3655</v>
      </c>
      <c r="J329" s="4">
        <v>0</v>
      </c>
      <c r="K329" s="2">
        <v>0</v>
      </c>
      <c r="L329" s="5">
        <v>0</v>
      </c>
      <c r="M329" s="5">
        <v>0</v>
      </c>
      <c r="N329" s="6">
        <v>0</v>
      </c>
      <c r="O329" s="6">
        <v>0</v>
      </c>
      <c r="P329" s="6">
        <v>0</v>
      </c>
      <c r="Q329" s="4">
        <v>7087754.3661</v>
      </c>
    </row>
    <row r="330" ht="30" spans="1:17">
      <c r="A330" s="2">
        <v>329</v>
      </c>
      <c r="B330" s="2">
        <v>17</v>
      </c>
      <c r="C330" s="3" t="s">
        <v>102</v>
      </c>
      <c r="D330" s="3" t="s">
        <v>820</v>
      </c>
      <c r="E330" s="4">
        <v>91201655.5867</v>
      </c>
      <c r="F330" s="4">
        <v>0</v>
      </c>
      <c r="G330" s="4">
        <v>0</v>
      </c>
      <c r="H330" s="4">
        <v>52840851.0725</v>
      </c>
      <c r="I330" s="4">
        <v>131006491.8418</v>
      </c>
      <c r="J330" s="4">
        <v>0</v>
      </c>
      <c r="K330" s="2">
        <v>0</v>
      </c>
      <c r="L330" s="5">
        <v>0</v>
      </c>
      <c r="M330" s="5">
        <v>0</v>
      </c>
      <c r="N330" s="6">
        <v>0</v>
      </c>
      <c r="O330" s="6">
        <v>0</v>
      </c>
      <c r="P330" s="6">
        <v>0</v>
      </c>
      <c r="Q330" s="4">
        <v>5378609.6557</v>
      </c>
    </row>
    <row r="331" ht="30" spans="1:17">
      <c r="A331" s="2">
        <v>330</v>
      </c>
      <c r="B331" s="2">
        <v>17</v>
      </c>
      <c r="C331" s="3" t="s">
        <v>102</v>
      </c>
      <c r="D331" s="3" t="s">
        <v>822</v>
      </c>
      <c r="E331" s="4">
        <v>96508639.9091</v>
      </c>
      <c r="F331" s="4">
        <v>0</v>
      </c>
      <c r="G331" s="4">
        <v>0</v>
      </c>
      <c r="H331" s="4">
        <v>55915637.0117</v>
      </c>
      <c r="I331" s="4">
        <v>140863169.5928</v>
      </c>
      <c r="J331" s="4">
        <v>0</v>
      </c>
      <c r="K331" s="2">
        <v>0</v>
      </c>
      <c r="L331" s="5">
        <v>0</v>
      </c>
      <c r="M331" s="5">
        <v>0</v>
      </c>
      <c r="N331" s="6">
        <v>0</v>
      </c>
      <c r="O331" s="6">
        <v>0</v>
      </c>
      <c r="P331" s="6">
        <v>0</v>
      </c>
      <c r="Q331" s="4">
        <v>5779172.1587</v>
      </c>
    </row>
    <row r="332" ht="45" spans="1:17">
      <c r="A332" s="2">
        <v>331</v>
      </c>
      <c r="B332" s="2">
        <v>17</v>
      </c>
      <c r="C332" s="3" t="s">
        <v>102</v>
      </c>
      <c r="D332" s="3" t="s">
        <v>824</v>
      </c>
      <c r="E332" s="4">
        <v>100656824.2888</v>
      </c>
      <c r="F332" s="4">
        <v>0</v>
      </c>
      <c r="G332" s="4">
        <v>0</v>
      </c>
      <c r="H332" s="4">
        <v>58319031.902</v>
      </c>
      <c r="I332" s="4">
        <v>149688566.9387</v>
      </c>
      <c r="J332" s="4">
        <v>0</v>
      </c>
      <c r="K332" s="2">
        <v>0</v>
      </c>
      <c r="L332" s="5">
        <v>0</v>
      </c>
      <c r="M332" s="5">
        <v>0</v>
      </c>
      <c r="N332" s="6">
        <v>0</v>
      </c>
      <c r="O332" s="6">
        <v>0</v>
      </c>
      <c r="P332" s="6">
        <v>0</v>
      </c>
      <c r="Q332" s="4">
        <v>6137824.7737</v>
      </c>
    </row>
    <row r="333" ht="30" spans="1:17">
      <c r="A333" s="2">
        <v>332</v>
      </c>
      <c r="B333" s="2">
        <v>17</v>
      </c>
      <c r="C333" s="3" t="s">
        <v>102</v>
      </c>
      <c r="D333" s="3" t="s">
        <v>826</v>
      </c>
      <c r="E333" s="4">
        <v>103993254.9114</v>
      </c>
      <c r="F333" s="4">
        <v>0</v>
      </c>
      <c r="G333" s="4">
        <v>0</v>
      </c>
      <c r="H333" s="4">
        <v>60252109.0212</v>
      </c>
      <c r="I333" s="4">
        <v>144219165.8728</v>
      </c>
      <c r="J333" s="4">
        <v>0</v>
      </c>
      <c r="K333" s="2">
        <v>0</v>
      </c>
      <c r="L333" s="5">
        <v>0</v>
      </c>
      <c r="M333" s="5">
        <v>0</v>
      </c>
      <c r="N333" s="6">
        <v>0</v>
      </c>
      <c r="O333" s="6">
        <v>0</v>
      </c>
      <c r="P333" s="6">
        <v>0</v>
      </c>
      <c r="Q333" s="4">
        <v>5915555.4618</v>
      </c>
    </row>
    <row r="334" ht="30" spans="1:17">
      <c r="A334" s="2">
        <v>333</v>
      </c>
      <c r="B334" s="2">
        <v>17</v>
      </c>
      <c r="C334" s="3" t="s">
        <v>102</v>
      </c>
      <c r="D334" s="3" t="s">
        <v>828</v>
      </c>
      <c r="E334" s="4">
        <v>104892451.8628</v>
      </c>
      <c r="F334" s="4">
        <v>0</v>
      </c>
      <c r="G334" s="4">
        <v>0</v>
      </c>
      <c r="H334" s="4">
        <v>60773090.0482</v>
      </c>
      <c r="I334" s="4">
        <v>146218245.1877</v>
      </c>
      <c r="J334" s="4">
        <v>0</v>
      </c>
      <c r="K334" s="2">
        <v>0</v>
      </c>
      <c r="L334" s="5">
        <v>0</v>
      </c>
      <c r="M334" s="5">
        <v>0</v>
      </c>
      <c r="N334" s="6">
        <v>0</v>
      </c>
      <c r="O334" s="6">
        <v>0</v>
      </c>
      <c r="P334" s="6">
        <v>0</v>
      </c>
      <c r="Q334" s="4">
        <v>5996795.4328</v>
      </c>
    </row>
    <row r="335" ht="45" spans="1:17">
      <c r="A335" s="2">
        <v>334</v>
      </c>
      <c r="B335" s="2">
        <v>17</v>
      </c>
      <c r="C335" s="3" t="s">
        <v>102</v>
      </c>
      <c r="D335" s="3" t="s">
        <v>830</v>
      </c>
      <c r="E335" s="4">
        <v>98263195.3073</v>
      </c>
      <c r="F335" s="4">
        <v>0</v>
      </c>
      <c r="G335" s="4">
        <v>0</v>
      </c>
      <c r="H335" s="4">
        <v>56932199.7034</v>
      </c>
      <c r="I335" s="4">
        <v>140839364.032</v>
      </c>
      <c r="J335" s="4">
        <v>0</v>
      </c>
      <c r="K335" s="2">
        <v>0</v>
      </c>
      <c r="L335" s="5">
        <v>0</v>
      </c>
      <c r="M335" s="5">
        <v>0</v>
      </c>
      <c r="N335" s="6">
        <v>0</v>
      </c>
      <c r="O335" s="6">
        <v>0</v>
      </c>
      <c r="P335" s="6">
        <v>0</v>
      </c>
      <c r="Q335" s="4">
        <v>5778204.7318</v>
      </c>
    </row>
    <row r="336" ht="15" spans="1:17">
      <c r="A336" s="2">
        <v>335</v>
      </c>
      <c r="B336" s="2">
        <v>17</v>
      </c>
      <c r="C336" s="3" t="s">
        <v>102</v>
      </c>
      <c r="D336" s="3" t="s">
        <v>832</v>
      </c>
      <c r="E336" s="4">
        <v>90132811.9406</v>
      </c>
      <c r="F336" s="4">
        <v>0</v>
      </c>
      <c r="G336" s="4">
        <v>-0.0001</v>
      </c>
      <c r="H336" s="4">
        <v>52221579.3327</v>
      </c>
      <c r="I336" s="4">
        <v>131144035.0819</v>
      </c>
      <c r="J336" s="4">
        <v>0</v>
      </c>
      <c r="K336" s="2">
        <v>0</v>
      </c>
      <c r="L336" s="5">
        <v>0</v>
      </c>
      <c r="M336" s="5">
        <v>0</v>
      </c>
      <c r="N336" s="6">
        <v>0</v>
      </c>
      <c r="O336" s="6">
        <v>0</v>
      </c>
      <c r="P336" s="6">
        <v>0</v>
      </c>
      <c r="Q336" s="4">
        <v>5384199.2333</v>
      </c>
    </row>
    <row r="337" ht="15" spans="1:17">
      <c r="A337" s="2">
        <v>336</v>
      </c>
      <c r="B337" s="2">
        <v>17</v>
      </c>
      <c r="C337" s="3" t="s">
        <v>102</v>
      </c>
      <c r="D337" s="3" t="s">
        <v>834</v>
      </c>
      <c r="E337" s="4">
        <v>110612654.1166</v>
      </c>
      <c r="F337" s="4">
        <v>0</v>
      </c>
      <c r="G337" s="4">
        <v>0</v>
      </c>
      <c r="H337" s="4">
        <v>64087288.1672</v>
      </c>
      <c r="I337" s="4">
        <v>149835808.7406</v>
      </c>
      <c r="J337" s="4">
        <v>0</v>
      </c>
      <c r="K337" s="2">
        <v>0</v>
      </c>
      <c r="L337" s="5">
        <v>0</v>
      </c>
      <c r="M337" s="5">
        <v>0</v>
      </c>
      <c r="N337" s="6">
        <v>0</v>
      </c>
      <c r="O337" s="6">
        <v>0</v>
      </c>
      <c r="P337" s="6">
        <v>0</v>
      </c>
      <c r="Q337" s="4">
        <v>6143808.4881</v>
      </c>
    </row>
    <row r="338" ht="15" spans="1:17">
      <c r="A338" s="2">
        <v>337</v>
      </c>
      <c r="B338" s="2">
        <v>17</v>
      </c>
      <c r="C338" s="3" t="s">
        <v>102</v>
      </c>
      <c r="D338" s="3" t="s">
        <v>836</v>
      </c>
      <c r="E338" s="4">
        <v>81798993.1175</v>
      </c>
      <c r="F338" s="4">
        <v>0</v>
      </c>
      <c r="G338" s="4">
        <v>0</v>
      </c>
      <c r="H338" s="4">
        <v>47393091.5551</v>
      </c>
      <c r="I338" s="4">
        <v>116271437.5033</v>
      </c>
      <c r="J338" s="4">
        <v>0</v>
      </c>
      <c r="K338" s="2">
        <v>0</v>
      </c>
      <c r="L338" s="5">
        <v>0</v>
      </c>
      <c r="M338" s="5">
        <v>0</v>
      </c>
      <c r="N338" s="6">
        <v>0</v>
      </c>
      <c r="O338" s="6">
        <v>0</v>
      </c>
      <c r="P338" s="6">
        <v>0</v>
      </c>
      <c r="Q338" s="4">
        <v>4779796.3034</v>
      </c>
    </row>
    <row r="339" ht="45" spans="1:17">
      <c r="A339" s="2">
        <v>338</v>
      </c>
      <c r="B339" s="2">
        <v>17</v>
      </c>
      <c r="C339" s="3" t="s">
        <v>102</v>
      </c>
      <c r="D339" s="3" t="s">
        <v>838</v>
      </c>
      <c r="E339" s="4">
        <v>102667504.2648</v>
      </c>
      <c r="F339" s="4">
        <v>0</v>
      </c>
      <c r="G339" s="4">
        <v>0</v>
      </c>
      <c r="H339" s="4">
        <v>59483989.2757</v>
      </c>
      <c r="I339" s="4">
        <v>131856732.4266</v>
      </c>
      <c r="J339" s="4">
        <v>0</v>
      </c>
      <c r="K339" s="2">
        <v>0</v>
      </c>
      <c r="L339" s="5">
        <v>0</v>
      </c>
      <c r="M339" s="5">
        <v>0</v>
      </c>
      <c r="N339" s="6">
        <v>0</v>
      </c>
      <c r="O339" s="6">
        <v>0</v>
      </c>
      <c r="P339" s="6">
        <v>0</v>
      </c>
      <c r="Q339" s="4">
        <v>5413162.322</v>
      </c>
    </row>
    <row r="340" ht="15" spans="1:17">
      <c r="A340" s="2">
        <v>339</v>
      </c>
      <c r="B340" s="2">
        <v>17</v>
      </c>
      <c r="C340" s="3" t="s">
        <v>102</v>
      </c>
      <c r="D340" s="3" t="s">
        <v>840</v>
      </c>
      <c r="E340" s="4">
        <v>93375574.7862</v>
      </c>
      <c r="F340" s="4">
        <v>0</v>
      </c>
      <c r="G340" s="4">
        <v>0</v>
      </c>
      <c r="H340" s="4">
        <v>54100386.7676</v>
      </c>
      <c r="I340" s="4">
        <v>132123589.8241</v>
      </c>
      <c r="J340" s="4">
        <v>0</v>
      </c>
      <c r="K340" s="2">
        <v>0</v>
      </c>
      <c r="L340" s="5">
        <v>0</v>
      </c>
      <c r="M340" s="5">
        <v>0</v>
      </c>
      <c r="N340" s="6">
        <v>0</v>
      </c>
      <c r="O340" s="6">
        <v>0</v>
      </c>
      <c r="P340" s="6">
        <v>0</v>
      </c>
      <c r="Q340" s="4">
        <v>5424007.0579</v>
      </c>
    </row>
    <row r="341" ht="30" spans="1:17">
      <c r="A341" s="2">
        <v>340</v>
      </c>
      <c r="B341" s="2">
        <v>17</v>
      </c>
      <c r="C341" s="3" t="s">
        <v>102</v>
      </c>
      <c r="D341" s="3" t="s">
        <v>842</v>
      </c>
      <c r="E341" s="4">
        <v>86524109.1382</v>
      </c>
      <c r="F341" s="4">
        <v>0</v>
      </c>
      <c r="G341" s="4">
        <v>0</v>
      </c>
      <c r="H341" s="4">
        <v>50130751.8569</v>
      </c>
      <c r="I341" s="4">
        <v>121543928.3749</v>
      </c>
      <c r="J341" s="4">
        <v>0</v>
      </c>
      <c r="K341" s="2">
        <v>0</v>
      </c>
      <c r="L341" s="5">
        <v>0</v>
      </c>
      <c r="M341" s="5">
        <v>0</v>
      </c>
      <c r="N341" s="6">
        <v>0</v>
      </c>
      <c r="O341" s="6">
        <v>0</v>
      </c>
      <c r="P341" s="6">
        <v>0</v>
      </c>
      <c r="Q341" s="4">
        <v>4994063.4423</v>
      </c>
    </row>
    <row r="342" ht="30" spans="1:17">
      <c r="A342" s="2">
        <v>341</v>
      </c>
      <c r="B342" s="2">
        <v>18</v>
      </c>
      <c r="C342" s="3" t="s">
        <v>103</v>
      </c>
      <c r="D342" s="3" t="s">
        <v>847</v>
      </c>
      <c r="E342" s="4">
        <v>161998077.3435</v>
      </c>
      <c r="F342" s="4">
        <v>0</v>
      </c>
      <c r="G342" s="4">
        <v>0</v>
      </c>
      <c r="H342" s="4">
        <v>93859220.2507</v>
      </c>
      <c r="I342" s="4">
        <v>167018696.2576</v>
      </c>
      <c r="J342" s="4">
        <v>0</v>
      </c>
      <c r="K342" s="2">
        <v>0</v>
      </c>
      <c r="L342" s="5">
        <v>0</v>
      </c>
      <c r="M342" s="5">
        <v>0</v>
      </c>
      <c r="N342" s="6">
        <v>0</v>
      </c>
      <c r="O342" s="6">
        <v>0</v>
      </c>
      <c r="P342" s="6">
        <v>0</v>
      </c>
      <c r="Q342" s="4">
        <v>7986197.3039</v>
      </c>
    </row>
    <row r="343" ht="30" spans="1:17">
      <c r="A343" s="2">
        <v>342</v>
      </c>
      <c r="B343" s="2">
        <v>18</v>
      </c>
      <c r="C343" s="3" t="s">
        <v>103</v>
      </c>
      <c r="D343" s="3" t="s">
        <v>849</v>
      </c>
      <c r="E343" s="4">
        <v>164723911.9892</v>
      </c>
      <c r="F343" s="4">
        <v>0</v>
      </c>
      <c r="G343" s="4">
        <v>0</v>
      </c>
      <c r="H343" s="4">
        <v>95438527.3547</v>
      </c>
      <c r="I343" s="4">
        <v>201077400.2512</v>
      </c>
      <c r="J343" s="4">
        <v>0</v>
      </c>
      <c r="K343" s="2">
        <v>0</v>
      </c>
      <c r="L343" s="5">
        <v>0</v>
      </c>
      <c r="M343" s="5">
        <v>0</v>
      </c>
      <c r="N343" s="6">
        <v>0</v>
      </c>
      <c r="O343" s="6">
        <v>0</v>
      </c>
      <c r="P343" s="6">
        <v>0</v>
      </c>
      <c r="Q343" s="4">
        <v>9370298.5258</v>
      </c>
    </row>
    <row r="344" ht="30" spans="1:17">
      <c r="A344" s="2">
        <v>343</v>
      </c>
      <c r="B344" s="2">
        <v>18</v>
      </c>
      <c r="C344" s="3" t="s">
        <v>103</v>
      </c>
      <c r="D344" s="3" t="s">
        <v>851</v>
      </c>
      <c r="E344" s="4">
        <v>136322191.6825</v>
      </c>
      <c r="F344" s="4">
        <v>0</v>
      </c>
      <c r="G344" s="4">
        <v>0</v>
      </c>
      <c r="H344" s="4">
        <v>78983002.9097</v>
      </c>
      <c r="I344" s="4">
        <v>177029963.2059</v>
      </c>
      <c r="J344" s="4">
        <v>0</v>
      </c>
      <c r="K344" s="2">
        <v>0</v>
      </c>
      <c r="L344" s="5">
        <v>0</v>
      </c>
      <c r="M344" s="5">
        <v>0</v>
      </c>
      <c r="N344" s="6">
        <v>0</v>
      </c>
      <c r="O344" s="6">
        <v>0</v>
      </c>
      <c r="P344" s="6">
        <v>0</v>
      </c>
      <c r="Q344" s="4">
        <v>8393042.1098</v>
      </c>
    </row>
    <row r="345" ht="30" spans="1:17">
      <c r="A345" s="2">
        <v>344</v>
      </c>
      <c r="B345" s="2">
        <v>18</v>
      </c>
      <c r="C345" s="3" t="s">
        <v>103</v>
      </c>
      <c r="D345" s="3" t="s">
        <v>853</v>
      </c>
      <c r="E345" s="4">
        <v>104966137.3609</v>
      </c>
      <c r="F345" s="4">
        <v>0</v>
      </c>
      <c r="G345" s="4">
        <v>0</v>
      </c>
      <c r="H345" s="4">
        <v>60815782.3042</v>
      </c>
      <c r="I345" s="4">
        <v>125433908.3041</v>
      </c>
      <c r="J345" s="4">
        <v>0</v>
      </c>
      <c r="K345" s="2">
        <v>0</v>
      </c>
      <c r="L345" s="5">
        <v>0</v>
      </c>
      <c r="M345" s="5">
        <v>0</v>
      </c>
      <c r="N345" s="6">
        <v>0</v>
      </c>
      <c r="O345" s="6">
        <v>0</v>
      </c>
      <c r="P345" s="6">
        <v>0</v>
      </c>
      <c r="Q345" s="4">
        <v>6296245.8651</v>
      </c>
    </row>
    <row r="346" ht="30" spans="1:17">
      <c r="A346" s="2">
        <v>345</v>
      </c>
      <c r="B346" s="2">
        <v>18</v>
      </c>
      <c r="C346" s="3" t="s">
        <v>103</v>
      </c>
      <c r="D346" s="3" t="s">
        <v>855</v>
      </c>
      <c r="E346" s="4">
        <v>172559591.2757</v>
      </c>
      <c r="F346" s="4">
        <v>0</v>
      </c>
      <c r="G346" s="4">
        <v>0</v>
      </c>
      <c r="H346" s="4">
        <v>99978400.6669</v>
      </c>
      <c r="I346" s="4">
        <v>219292768.7982</v>
      </c>
      <c r="J346" s="4">
        <v>0</v>
      </c>
      <c r="K346" s="2">
        <v>0</v>
      </c>
      <c r="L346" s="5">
        <v>0</v>
      </c>
      <c r="M346" s="5">
        <v>0</v>
      </c>
      <c r="N346" s="6">
        <v>0</v>
      </c>
      <c r="O346" s="6">
        <v>0</v>
      </c>
      <c r="P346" s="6">
        <v>0</v>
      </c>
      <c r="Q346" s="4">
        <v>10110547.2994</v>
      </c>
    </row>
    <row r="347" ht="30" spans="1:17">
      <c r="A347" s="2">
        <v>346</v>
      </c>
      <c r="B347" s="2">
        <v>18</v>
      </c>
      <c r="C347" s="3" t="s">
        <v>103</v>
      </c>
      <c r="D347" s="3" t="s">
        <v>857</v>
      </c>
      <c r="E347" s="4">
        <v>115599360.4183</v>
      </c>
      <c r="F347" s="4">
        <v>0</v>
      </c>
      <c r="G347" s="4">
        <v>0</v>
      </c>
      <c r="H347" s="4">
        <v>66976509.8961</v>
      </c>
      <c r="I347" s="4">
        <v>149844306.6775</v>
      </c>
      <c r="J347" s="4">
        <v>0</v>
      </c>
      <c r="K347" s="2">
        <v>0</v>
      </c>
      <c r="L347" s="5">
        <v>0</v>
      </c>
      <c r="M347" s="5">
        <v>0</v>
      </c>
      <c r="N347" s="6">
        <v>0</v>
      </c>
      <c r="O347" s="6">
        <v>0</v>
      </c>
      <c r="P347" s="6">
        <v>0</v>
      </c>
      <c r="Q347" s="4">
        <v>7288252.5551</v>
      </c>
    </row>
    <row r="348" ht="30" spans="1:17">
      <c r="A348" s="2">
        <v>347</v>
      </c>
      <c r="B348" s="2">
        <v>18</v>
      </c>
      <c r="C348" s="3" t="s">
        <v>103</v>
      </c>
      <c r="D348" s="3" t="s">
        <v>859</v>
      </c>
      <c r="E348" s="4">
        <v>100802414.9152</v>
      </c>
      <c r="F348" s="4">
        <v>0</v>
      </c>
      <c r="G348" s="4">
        <v>0</v>
      </c>
      <c r="H348" s="4">
        <v>58403384.895</v>
      </c>
      <c r="I348" s="4">
        <v>138514917.0113</v>
      </c>
      <c r="J348" s="4">
        <v>0</v>
      </c>
      <c r="K348" s="2">
        <v>0</v>
      </c>
      <c r="L348" s="5">
        <v>0</v>
      </c>
      <c r="M348" s="5">
        <v>0</v>
      </c>
      <c r="N348" s="6">
        <v>0</v>
      </c>
      <c r="O348" s="6">
        <v>0</v>
      </c>
      <c r="P348" s="6">
        <v>0</v>
      </c>
      <c r="Q348" s="4">
        <v>6827840.9645</v>
      </c>
    </row>
    <row r="349" ht="30" spans="1:17">
      <c r="A349" s="2">
        <v>348</v>
      </c>
      <c r="B349" s="2">
        <v>18</v>
      </c>
      <c r="C349" s="3" t="s">
        <v>103</v>
      </c>
      <c r="D349" s="3" t="s">
        <v>861</v>
      </c>
      <c r="E349" s="4">
        <v>134312608.6445</v>
      </c>
      <c r="F349" s="4">
        <v>0</v>
      </c>
      <c r="G349" s="4">
        <v>0</v>
      </c>
      <c r="H349" s="4">
        <v>77818681.0852</v>
      </c>
      <c r="I349" s="4">
        <v>174769316.6181</v>
      </c>
      <c r="J349" s="4">
        <v>0</v>
      </c>
      <c r="K349" s="2">
        <v>0</v>
      </c>
      <c r="L349" s="5">
        <v>0</v>
      </c>
      <c r="M349" s="5">
        <v>0</v>
      </c>
      <c r="N349" s="6">
        <v>0</v>
      </c>
      <c r="O349" s="6">
        <v>0</v>
      </c>
      <c r="P349" s="6">
        <v>0</v>
      </c>
      <c r="Q349" s="4">
        <v>8301172.3867</v>
      </c>
    </row>
    <row r="350" ht="30" spans="1:17">
      <c r="A350" s="2">
        <v>349</v>
      </c>
      <c r="B350" s="2">
        <v>18</v>
      </c>
      <c r="C350" s="3" t="s">
        <v>103</v>
      </c>
      <c r="D350" s="3" t="s">
        <v>863</v>
      </c>
      <c r="E350" s="4">
        <v>148160778.8383</v>
      </c>
      <c r="F350" s="4">
        <v>0</v>
      </c>
      <c r="G350" s="4">
        <v>0</v>
      </c>
      <c r="H350" s="4">
        <v>85842100.1134</v>
      </c>
      <c r="I350" s="4">
        <v>164641373.0324</v>
      </c>
      <c r="J350" s="4">
        <v>0</v>
      </c>
      <c r="K350" s="2">
        <v>0</v>
      </c>
      <c r="L350" s="5">
        <v>0</v>
      </c>
      <c r="M350" s="5">
        <v>0</v>
      </c>
      <c r="N350" s="6">
        <v>0</v>
      </c>
      <c r="O350" s="6">
        <v>0</v>
      </c>
      <c r="P350" s="6">
        <v>0</v>
      </c>
      <c r="Q350" s="4">
        <v>7889585.9948</v>
      </c>
    </row>
    <row r="351" ht="45" spans="1:17">
      <c r="A351" s="2">
        <v>350</v>
      </c>
      <c r="B351" s="2">
        <v>18</v>
      </c>
      <c r="C351" s="3" t="s">
        <v>103</v>
      </c>
      <c r="D351" s="3" t="s">
        <v>865</v>
      </c>
      <c r="E351" s="4">
        <v>139967620.0475</v>
      </c>
      <c r="F351" s="4">
        <v>0</v>
      </c>
      <c r="G351" s="4">
        <v>0</v>
      </c>
      <c r="H351" s="4">
        <v>81095108.6176</v>
      </c>
      <c r="I351" s="4">
        <v>197975036.0571</v>
      </c>
      <c r="J351" s="4">
        <v>0</v>
      </c>
      <c r="K351" s="2">
        <v>0</v>
      </c>
      <c r="L351" s="5">
        <v>0</v>
      </c>
      <c r="M351" s="5">
        <v>0</v>
      </c>
      <c r="N351" s="6">
        <v>0</v>
      </c>
      <c r="O351" s="6">
        <v>0</v>
      </c>
      <c r="P351" s="6">
        <v>0</v>
      </c>
      <c r="Q351" s="4">
        <v>9244222.4992</v>
      </c>
    </row>
    <row r="352" ht="45" spans="1:17">
      <c r="A352" s="2">
        <v>351</v>
      </c>
      <c r="B352" s="2">
        <v>18</v>
      </c>
      <c r="C352" s="3" t="s">
        <v>103</v>
      </c>
      <c r="D352" s="3" t="s">
        <v>867</v>
      </c>
      <c r="E352" s="4">
        <v>149437329.2454</v>
      </c>
      <c r="F352" s="4">
        <v>0</v>
      </c>
      <c r="G352" s="4">
        <v>0</v>
      </c>
      <c r="H352" s="4">
        <v>86581713.9889</v>
      </c>
      <c r="I352" s="4">
        <v>211111003.2812</v>
      </c>
      <c r="J352" s="4">
        <v>0</v>
      </c>
      <c r="K352" s="2">
        <v>0</v>
      </c>
      <c r="L352" s="5">
        <v>0</v>
      </c>
      <c r="M352" s="5">
        <v>0</v>
      </c>
      <c r="N352" s="6">
        <v>0</v>
      </c>
      <c r="O352" s="6">
        <v>0</v>
      </c>
      <c r="P352" s="6">
        <v>0</v>
      </c>
      <c r="Q352" s="4">
        <v>9778051.0409</v>
      </c>
    </row>
    <row r="353" ht="30" spans="1:17">
      <c r="A353" s="2">
        <v>352</v>
      </c>
      <c r="B353" s="2">
        <v>18</v>
      </c>
      <c r="C353" s="3" t="s">
        <v>103</v>
      </c>
      <c r="D353" s="3" t="s">
        <v>869</v>
      </c>
      <c r="E353" s="4">
        <v>129139864.2505</v>
      </c>
      <c r="F353" s="4">
        <v>0</v>
      </c>
      <c r="G353" s="4">
        <v>0</v>
      </c>
      <c r="H353" s="4">
        <v>74821671.7173</v>
      </c>
      <c r="I353" s="4">
        <v>163662406.0818</v>
      </c>
      <c r="J353" s="4">
        <v>0</v>
      </c>
      <c r="K353" s="2">
        <v>0</v>
      </c>
      <c r="L353" s="5">
        <v>0</v>
      </c>
      <c r="M353" s="5">
        <v>0</v>
      </c>
      <c r="N353" s="6">
        <v>0</v>
      </c>
      <c r="O353" s="6">
        <v>0</v>
      </c>
      <c r="P353" s="6">
        <v>0</v>
      </c>
      <c r="Q353" s="4">
        <v>7849802.0572</v>
      </c>
    </row>
    <row r="354" ht="30" spans="1:17">
      <c r="A354" s="2">
        <v>353</v>
      </c>
      <c r="B354" s="2">
        <v>18</v>
      </c>
      <c r="C354" s="3" t="s">
        <v>103</v>
      </c>
      <c r="D354" s="3" t="s">
        <v>871</v>
      </c>
      <c r="E354" s="4">
        <v>111882606.9016</v>
      </c>
      <c r="F354" s="4">
        <v>0</v>
      </c>
      <c r="G354" s="4">
        <v>0</v>
      </c>
      <c r="H354" s="4">
        <v>64823079.481</v>
      </c>
      <c r="I354" s="4">
        <v>158265303.3857</v>
      </c>
      <c r="J354" s="4">
        <v>0</v>
      </c>
      <c r="K354" s="2">
        <v>0</v>
      </c>
      <c r="L354" s="5">
        <v>0</v>
      </c>
      <c r="M354" s="5">
        <v>0</v>
      </c>
      <c r="N354" s="6">
        <v>0</v>
      </c>
      <c r="O354" s="6">
        <v>0</v>
      </c>
      <c r="P354" s="6">
        <v>0</v>
      </c>
      <c r="Q354" s="4">
        <v>7630470.8567</v>
      </c>
    </row>
    <row r="355" ht="30" spans="1:17">
      <c r="A355" s="2">
        <v>354</v>
      </c>
      <c r="B355" s="2">
        <v>18</v>
      </c>
      <c r="C355" s="3" t="s">
        <v>103</v>
      </c>
      <c r="D355" s="3" t="s">
        <v>873</v>
      </c>
      <c r="E355" s="4">
        <v>115202361.7934</v>
      </c>
      <c r="F355" s="4">
        <v>0</v>
      </c>
      <c r="G355" s="4">
        <v>0</v>
      </c>
      <c r="H355" s="4">
        <v>66746494.9354</v>
      </c>
      <c r="I355" s="4">
        <v>142814906.6402</v>
      </c>
      <c r="J355" s="4">
        <v>0</v>
      </c>
      <c r="K355" s="2">
        <v>0</v>
      </c>
      <c r="L355" s="5">
        <v>0</v>
      </c>
      <c r="M355" s="5">
        <v>0</v>
      </c>
      <c r="N355" s="6">
        <v>0</v>
      </c>
      <c r="O355" s="6">
        <v>0</v>
      </c>
      <c r="P355" s="6">
        <v>0</v>
      </c>
      <c r="Q355" s="4">
        <v>7002586.9237</v>
      </c>
    </row>
    <row r="356" ht="30" spans="1:17">
      <c r="A356" s="2">
        <v>355</v>
      </c>
      <c r="B356" s="2">
        <v>18</v>
      </c>
      <c r="C356" s="3" t="s">
        <v>103</v>
      </c>
      <c r="D356" s="3" t="s">
        <v>875</v>
      </c>
      <c r="E356" s="4">
        <v>133358011.3854</v>
      </c>
      <c r="F356" s="4">
        <v>0</v>
      </c>
      <c r="G356" s="4">
        <v>0</v>
      </c>
      <c r="H356" s="4">
        <v>77265601.9631</v>
      </c>
      <c r="I356" s="4">
        <v>175742111.7566</v>
      </c>
      <c r="J356" s="4">
        <v>0</v>
      </c>
      <c r="K356" s="2">
        <v>0</v>
      </c>
      <c r="L356" s="5">
        <v>0</v>
      </c>
      <c r="M356" s="5">
        <v>0</v>
      </c>
      <c r="N356" s="6">
        <v>0</v>
      </c>
      <c r="O356" s="6">
        <v>0</v>
      </c>
      <c r="P356" s="6">
        <v>0</v>
      </c>
      <c r="Q356" s="4">
        <v>8340705.5099</v>
      </c>
    </row>
    <row r="357" ht="30" spans="1:17">
      <c r="A357" s="2">
        <v>356</v>
      </c>
      <c r="B357" s="2">
        <v>18</v>
      </c>
      <c r="C357" s="3" t="s">
        <v>103</v>
      </c>
      <c r="D357" s="3" t="s">
        <v>877</v>
      </c>
      <c r="E357" s="4">
        <v>103436948.2859</v>
      </c>
      <c r="F357" s="4">
        <v>0</v>
      </c>
      <c r="G357" s="4">
        <v>0</v>
      </c>
      <c r="H357" s="4">
        <v>59929793.4299</v>
      </c>
      <c r="I357" s="4">
        <v>133699434.1277</v>
      </c>
      <c r="J357" s="4">
        <v>0</v>
      </c>
      <c r="K357" s="2">
        <v>0</v>
      </c>
      <c r="L357" s="5">
        <v>0</v>
      </c>
      <c r="M357" s="5">
        <v>0</v>
      </c>
      <c r="N357" s="6">
        <v>0</v>
      </c>
      <c r="O357" s="6">
        <v>0</v>
      </c>
      <c r="P357" s="6">
        <v>0</v>
      </c>
      <c r="Q357" s="4">
        <v>6632146.0331</v>
      </c>
    </row>
    <row r="358" ht="30" spans="1:17">
      <c r="A358" s="2">
        <v>357</v>
      </c>
      <c r="B358" s="2">
        <v>18</v>
      </c>
      <c r="C358" s="3" t="s">
        <v>103</v>
      </c>
      <c r="D358" s="3" t="s">
        <v>879</v>
      </c>
      <c r="E358" s="4">
        <v>143924553.0464</v>
      </c>
      <c r="F358" s="4">
        <v>0</v>
      </c>
      <c r="G358" s="4">
        <v>0</v>
      </c>
      <c r="H358" s="4">
        <v>83387695.3689</v>
      </c>
      <c r="I358" s="4">
        <v>190177098.4708</v>
      </c>
      <c r="J358" s="4">
        <v>0</v>
      </c>
      <c r="K358" s="2">
        <v>0</v>
      </c>
      <c r="L358" s="5">
        <v>0</v>
      </c>
      <c r="M358" s="5">
        <v>0</v>
      </c>
      <c r="N358" s="6">
        <v>0</v>
      </c>
      <c r="O358" s="6">
        <v>0</v>
      </c>
      <c r="P358" s="6">
        <v>0</v>
      </c>
      <c r="Q358" s="4">
        <v>8927324.5061</v>
      </c>
    </row>
    <row r="359" ht="30" spans="1:17">
      <c r="A359" s="2">
        <v>358</v>
      </c>
      <c r="B359" s="2">
        <v>18</v>
      </c>
      <c r="C359" s="3" t="s">
        <v>103</v>
      </c>
      <c r="D359" s="3" t="s">
        <v>881</v>
      </c>
      <c r="E359" s="4">
        <v>96805686.4114</v>
      </c>
      <c r="F359" s="4">
        <v>0</v>
      </c>
      <c r="G359" s="4">
        <v>0</v>
      </c>
      <c r="H359" s="4">
        <v>56087741.2338</v>
      </c>
      <c r="I359" s="4">
        <v>135835174.9953</v>
      </c>
      <c r="J359" s="4">
        <v>0</v>
      </c>
      <c r="K359" s="2">
        <v>0</v>
      </c>
      <c r="L359" s="5">
        <v>0</v>
      </c>
      <c r="M359" s="5">
        <v>0</v>
      </c>
      <c r="N359" s="6">
        <v>0</v>
      </c>
      <c r="O359" s="6">
        <v>0</v>
      </c>
      <c r="P359" s="6">
        <v>0</v>
      </c>
      <c r="Q359" s="4">
        <v>6718939.7509</v>
      </c>
    </row>
    <row r="360" ht="30" spans="1:17">
      <c r="A360" s="2">
        <v>359</v>
      </c>
      <c r="B360" s="2">
        <v>18</v>
      </c>
      <c r="C360" s="3" t="s">
        <v>103</v>
      </c>
      <c r="D360" s="3" t="s">
        <v>883</v>
      </c>
      <c r="E360" s="4">
        <v>127734979.7469</v>
      </c>
      <c r="F360" s="4">
        <v>0</v>
      </c>
      <c r="G360" s="4">
        <v>0</v>
      </c>
      <c r="H360" s="4">
        <v>74007703.0196</v>
      </c>
      <c r="I360" s="4">
        <v>177160452.9465</v>
      </c>
      <c r="J360" s="4">
        <v>0</v>
      </c>
      <c r="K360" s="2">
        <v>0</v>
      </c>
      <c r="L360" s="5">
        <v>0</v>
      </c>
      <c r="M360" s="5">
        <v>0</v>
      </c>
      <c r="N360" s="6">
        <v>0</v>
      </c>
      <c r="O360" s="6">
        <v>0</v>
      </c>
      <c r="P360" s="6">
        <v>0</v>
      </c>
      <c r="Q360" s="4">
        <v>8398345.0424</v>
      </c>
    </row>
    <row r="361" ht="30" spans="1:17">
      <c r="A361" s="2">
        <v>360</v>
      </c>
      <c r="B361" s="2">
        <v>18</v>
      </c>
      <c r="C361" s="3" t="s">
        <v>103</v>
      </c>
      <c r="D361" s="3" t="s">
        <v>885</v>
      </c>
      <c r="E361" s="4">
        <v>107096464.2511</v>
      </c>
      <c r="F361" s="4">
        <v>0</v>
      </c>
      <c r="G361" s="4">
        <v>0</v>
      </c>
      <c r="H361" s="4">
        <v>62050061.2788</v>
      </c>
      <c r="I361" s="4">
        <v>136738610.7221</v>
      </c>
      <c r="J361" s="4">
        <v>0</v>
      </c>
      <c r="K361" s="2">
        <v>0</v>
      </c>
      <c r="L361" s="5">
        <v>0</v>
      </c>
      <c r="M361" s="5">
        <v>0</v>
      </c>
      <c r="N361" s="6">
        <v>0</v>
      </c>
      <c r="O361" s="6">
        <v>0</v>
      </c>
      <c r="P361" s="6">
        <v>0</v>
      </c>
      <c r="Q361" s="4">
        <v>6755654.1982</v>
      </c>
    </row>
    <row r="362" ht="30" spans="1:17">
      <c r="A362" s="2">
        <v>361</v>
      </c>
      <c r="B362" s="2">
        <v>18</v>
      </c>
      <c r="C362" s="3" t="s">
        <v>103</v>
      </c>
      <c r="D362" s="3" t="s">
        <v>887</v>
      </c>
      <c r="E362" s="4">
        <v>136508923.4415</v>
      </c>
      <c r="F362" s="4">
        <v>0</v>
      </c>
      <c r="G362" s="4">
        <v>0</v>
      </c>
      <c r="H362" s="4">
        <v>79091192.4486</v>
      </c>
      <c r="I362" s="4">
        <v>179041092.2491</v>
      </c>
      <c r="J362" s="4">
        <v>0</v>
      </c>
      <c r="K362" s="2">
        <v>0</v>
      </c>
      <c r="L362" s="5">
        <v>0</v>
      </c>
      <c r="M362" s="5">
        <v>0</v>
      </c>
      <c r="N362" s="6">
        <v>0</v>
      </c>
      <c r="O362" s="6">
        <v>0</v>
      </c>
      <c r="P362" s="6">
        <v>0</v>
      </c>
      <c r="Q362" s="4">
        <v>8474771.766</v>
      </c>
    </row>
    <row r="363" ht="45" spans="1:17">
      <c r="A363" s="2">
        <v>362</v>
      </c>
      <c r="B363" s="2">
        <v>18</v>
      </c>
      <c r="C363" s="3" t="s">
        <v>103</v>
      </c>
      <c r="D363" s="3" t="s">
        <v>889</v>
      </c>
      <c r="E363" s="4">
        <v>152725964.3604</v>
      </c>
      <c r="F363" s="4">
        <v>0</v>
      </c>
      <c r="G363" s="4">
        <v>0</v>
      </c>
      <c r="H363" s="4">
        <v>88487099.1185</v>
      </c>
      <c r="I363" s="4">
        <v>185830085.5119</v>
      </c>
      <c r="J363" s="4">
        <v>0</v>
      </c>
      <c r="K363" s="2">
        <v>0</v>
      </c>
      <c r="L363" s="5">
        <v>0</v>
      </c>
      <c r="M363" s="5">
        <v>0</v>
      </c>
      <c r="N363" s="6">
        <v>0</v>
      </c>
      <c r="O363" s="6">
        <v>0</v>
      </c>
      <c r="P363" s="6">
        <v>0</v>
      </c>
      <c r="Q363" s="4">
        <v>8750667.5802</v>
      </c>
    </row>
    <row r="364" ht="30" spans="1:17">
      <c r="A364" s="2">
        <v>363</v>
      </c>
      <c r="B364" s="2">
        <v>18</v>
      </c>
      <c r="C364" s="3" t="s">
        <v>103</v>
      </c>
      <c r="D364" s="3" t="s">
        <v>891</v>
      </c>
      <c r="E364" s="4">
        <v>155946404.7554</v>
      </c>
      <c r="F364" s="4">
        <v>0</v>
      </c>
      <c r="G364" s="4">
        <v>0</v>
      </c>
      <c r="H364" s="4">
        <v>90352973.2652</v>
      </c>
      <c r="I364" s="4">
        <v>212817950.1587</v>
      </c>
      <c r="J364" s="4">
        <v>0</v>
      </c>
      <c r="K364" s="2">
        <v>0</v>
      </c>
      <c r="L364" s="5">
        <v>0</v>
      </c>
      <c r="M364" s="5">
        <v>0</v>
      </c>
      <c r="N364" s="6">
        <v>0</v>
      </c>
      <c r="O364" s="6">
        <v>0</v>
      </c>
      <c r="P364" s="6">
        <v>0</v>
      </c>
      <c r="Q364" s="4">
        <v>9847419.1313</v>
      </c>
    </row>
    <row r="365" ht="15" spans="1:17">
      <c r="A365" s="2">
        <v>364</v>
      </c>
      <c r="B365" s="2">
        <v>19</v>
      </c>
      <c r="C365" s="3" t="s">
        <v>104</v>
      </c>
      <c r="D365" s="3" t="s">
        <v>895</v>
      </c>
      <c r="E365" s="4">
        <v>100073945.6721</v>
      </c>
      <c r="F365" s="4">
        <v>0</v>
      </c>
      <c r="G365" s="4">
        <v>11651464.66</v>
      </c>
      <c r="H365" s="4">
        <v>57981320.9035</v>
      </c>
      <c r="I365" s="4">
        <v>149826772.2256</v>
      </c>
      <c r="J365" s="4">
        <v>0</v>
      </c>
      <c r="K365" s="2">
        <v>0</v>
      </c>
      <c r="L365" s="5">
        <v>0</v>
      </c>
      <c r="M365" s="5">
        <v>0</v>
      </c>
      <c r="N365" s="6">
        <v>0</v>
      </c>
      <c r="O365" s="6">
        <v>0</v>
      </c>
      <c r="P365" s="6">
        <v>0</v>
      </c>
      <c r="Q365" s="4">
        <v>6700352.2078</v>
      </c>
    </row>
    <row r="366" ht="30" spans="1:17">
      <c r="A366" s="2">
        <v>365</v>
      </c>
      <c r="B366" s="2">
        <v>19</v>
      </c>
      <c r="C366" s="3" t="s">
        <v>104</v>
      </c>
      <c r="D366" s="3" t="s">
        <v>897</v>
      </c>
      <c r="E366" s="4">
        <v>102502020.2895</v>
      </c>
      <c r="F366" s="4">
        <v>0</v>
      </c>
      <c r="G366" s="4">
        <v>11651464.66</v>
      </c>
      <c r="H366" s="4">
        <v>59388110.3792</v>
      </c>
      <c r="I366" s="4">
        <v>154533807.5546</v>
      </c>
      <c r="J366" s="4">
        <v>0</v>
      </c>
      <c r="K366" s="2">
        <v>0</v>
      </c>
      <c r="L366" s="5">
        <v>0</v>
      </c>
      <c r="M366" s="5">
        <v>0</v>
      </c>
      <c r="N366" s="6">
        <v>0</v>
      </c>
      <c r="O366" s="6">
        <v>0</v>
      </c>
      <c r="P366" s="6">
        <v>0</v>
      </c>
      <c r="Q366" s="4">
        <v>6891639.9724</v>
      </c>
    </row>
    <row r="367" ht="30" spans="1:17">
      <c r="A367" s="2">
        <v>366</v>
      </c>
      <c r="B367" s="2">
        <v>19</v>
      </c>
      <c r="C367" s="3" t="s">
        <v>104</v>
      </c>
      <c r="D367" s="3" t="s">
        <v>898</v>
      </c>
      <c r="E367" s="4">
        <v>93461648.0159</v>
      </c>
      <c r="F367" s="4">
        <v>0</v>
      </c>
      <c r="G367" s="4">
        <v>11651464.66</v>
      </c>
      <c r="H367" s="4">
        <v>54150256.2868</v>
      </c>
      <c r="I367" s="4">
        <v>146508688.5054</v>
      </c>
      <c r="J367" s="4">
        <v>0</v>
      </c>
      <c r="K367" s="2">
        <v>0</v>
      </c>
      <c r="L367" s="5">
        <v>0</v>
      </c>
      <c r="M367" s="5">
        <v>0</v>
      </c>
      <c r="N367" s="6">
        <v>0</v>
      </c>
      <c r="O367" s="6">
        <v>0</v>
      </c>
      <c r="P367" s="6">
        <v>0</v>
      </c>
      <c r="Q367" s="4">
        <v>6565509.6216</v>
      </c>
    </row>
    <row r="368" ht="15" spans="1:17">
      <c r="A368" s="2">
        <v>367</v>
      </c>
      <c r="B368" s="2">
        <v>19</v>
      </c>
      <c r="C368" s="3" t="s">
        <v>104</v>
      </c>
      <c r="D368" s="3" t="s">
        <v>900</v>
      </c>
      <c r="E368" s="4">
        <v>101392967.094</v>
      </c>
      <c r="F368" s="4">
        <v>0</v>
      </c>
      <c r="G368" s="4">
        <v>11651464.66</v>
      </c>
      <c r="H368" s="4">
        <v>58745541.8385</v>
      </c>
      <c r="I368" s="4">
        <v>154153506.3735</v>
      </c>
      <c r="J368" s="4">
        <v>0</v>
      </c>
      <c r="K368" s="2">
        <v>0</v>
      </c>
      <c r="L368" s="5">
        <v>0</v>
      </c>
      <c r="M368" s="5">
        <v>0</v>
      </c>
      <c r="N368" s="6">
        <v>0</v>
      </c>
      <c r="O368" s="6">
        <v>0</v>
      </c>
      <c r="P368" s="6">
        <v>0</v>
      </c>
      <c r="Q368" s="4">
        <v>6876185.0294</v>
      </c>
    </row>
    <row r="369" ht="15" spans="1:17">
      <c r="A369" s="2">
        <v>368</v>
      </c>
      <c r="B369" s="2">
        <v>19</v>
      </c>
      <c r="C369" s="3" t="s">
        <v>104</v>
      </c>
      <c r="D369" s="3" t="s">
        <v>902</v>
      </c>
      <c r="E369" s="4">
        <v>122891613.8882</v>
      </c>
      <c r="F369" s="4">
        <v>0</v>
      </c>
      <c r="G369" s="4">
        <v>11651464.66</v>
      </c>
      <c r="H369" s="4">
        <v>71201530.5617</v>
      </c>
      <c r="I369" s="4">
        <v>180086872.8459</v>
      </c>
      <c r="J369" s="4">
        <v>0</v>
      </c>
      <c r="K369" s="2">
        <v>0</v>
      </c>
      <c r="L369" s="5">
        <v>0</v>
      </c>
      <c r="M369" s="5">
        <v>0</v>
      </c>
      <c r="N369" s="6">
        <v>0</v>
      </c>
      <c r="O369" s="6">
        <v>0</v>
      </c>
      <c r="P369" s="6">
        <v>0</v>
      </c>
      <c r="Q369" s="4">
        <v>7930083.1527</v>
      </c>
    </row>
    <row r="370" ht="30" spans="1:17">
      <c r="A370" s="2">
        <v>369</v>
      </c>
      <c r="B370" s="2">
        <v>19</v>
      </c>
      <c r="C370" s="3" t="s">
        <v>104</v>
      </c>
      <c r="D370" s="3" t="s">
        <v>904</v>
      </c>
      <c r="E370" s="4">
        <v>97908353.3114</v>
      </c>
      <c r="F370" s="4">
        <v>0</v>
      </c>
      <c r="G370" s="4">
        <v>11651464.66</v>
      </c>
      <c r="H370" s="4">
        <v>56726609.652</v>
      </c>
      <c r="I370" s="4">
        <v>148872786.4191</v>
      </c>
      <c r="J370" s="4">
        <v>0</v>
      </c>
      <c r="K370" s="2">
        <v>0</v>
      </c>
      <c r="L370" s="5">
        <v>0</v>
      </c>
      <c r="M370" s="5">
        <v>0</v>
      </c>
      <c r="N370" s="6">
        <v>0</v>
      </c>
      <c r="O370" s="6">
        <v>0</v>
      </c>
      <c r="P370" s="6">
        <v>0</v>
      </c>
      <c r="Q370" s="4">
        <v>6661583.4713</v>
      </c>
    </row>
    <row r="371" ht="15" spans="1:17">
      <c r="A371" s="2">
        <v>370</v>
      </c>
      <c r="B371" s="2">
        <v>19</v>
      </c>
      <c r="C371" s="3" t="s">
        <v>104</v>
      </c>
      <c r="D371" s="3" t="s">
        <v>906</v>
      </c>
      <c r="E371" s="4">
        <v>158034731.6878</v>
      </c>
      <c r="F371" s="4">
        <v>0</v>
      </c>
      <c r="G371" s="4">
        <v>11651464.66</v>
      </c>
      <c r="H371" s="4">
        <v>91562918.1036</v>
      </c>
      <c r="I371" s="4">
        <v>221725443.7331</v>
      </c>
      <c r="J371" s="4">
        <v>0</v>
      </c>
      <c r="K371" s="2">
        <v>0</v>
      </c>
      <c r="L371" s="5">
        <v>0</v>
      </c>
      <c r="M371" s="5">
        <v>0</v>
      </c>
      <c r="N371" s="6">
        <v>0</v>
      </c>
      <c r="O371" s="6">
        <v>0</v>
      </c>
      <c r="P371" s="6">
        <v>0</v>
      </c>
      <c r="Q371" s="4">
        <v>9622220.2596</v>
      </c>
    </row>
    <row r="372" ht="30" spans="1:17">
      <c r="A372" s="2">
        <v>371</v>
      </c>
      <c r="B372" s="2">
        <v>19</v>
      </c>
      <c r="C372" s="3" t="s">
        <v>104</v>
      </c>
      <c r="D372" s="3" t="s">
        <v>908</v>
      </c>
      <c r="E372" s="4">
        <v>107671557.5398</v>
      </c>
      <c r="F372" s="4">
        <v>0</v>
      </c>
      <c r="G372" s="4">
        <v>11651464.66</v>
      </c>
      <c r="H372" s="4">
        <v>62383261.5768</v>
      </c>
      <c r="I372" s="4">
        <v>159769561.4497</v>
      </c>
      <c r="J372" s="4">
        <v>0</v>
      </c>
      <c r="K372" s="2">
        <v>0</v>
      </c>
      <c r="L372" s="5">
        <v>0</v>
      </c>
      <c r="M372" s="5">
        <v>0</v>
      </c>
      <c r="N372" s="6">
        <v>0</v>
      </c>
      <c r="O372" s="6">
        <v>0</v>
      </c>
      <c r="P372" s="6">
        <v>0</v>
      </c>
      <c r="Q372" s="4">
        <v>7104414.1685</v>
      </c>
    </row>
    <row r="373" ht="45" spans="1:17">
      <c r="A373" s="2">
        <v>372</v>
      </c>
      <c r="B373" s="2">
        <v>19</v>
      </c>
      <c r="C373" s="3" t="s">
        <v>104</v>
      </c>
      <c r="D373" s="3" t="s">
        <v>910</v>
      </c>
      <c r="E373" s="4">
        <v>115742744.839</v>
      </c>
      <c r="F373" s="4">
        <v>0</v>
      </c>
      <c r="G373" s="4">
        <v>11651464.66</v>
      </c>
      <c r="H373" s="4">
        <v>67059584.647</v>
      </c>
      <c r="I373" s="4">
        <v>164889520.3948</v>
      </c>
      <c r="J373" s="4">
        <v>0</v>
      </c>
      <c r="K373" s="2">
        <v>0</v>
      </c>
      <c r="L373" s="5">
        <v>0</v>
      </c>
      <c r="M373" s="5">
        <v>0</v>
      </c>
      <c r="N373" s="6">
        <v>0</v>
      </c>
      <c r="O373" s="6">
        <v>0</v>
      </c>
      <c r="P373" s="6">
        <v>0</v>
      </c>
      <c r="Q373" s="4">
        <v>7312482.6092</v>
      </c>
    </row>
    <row r="374" ht="45" spans="1:17">
      <c r="A374" s="2">
        <v>373</v>
      </c>
      <c r="B374" s="2">
        <v>19</v>
      </c>
      <c r="C374" s="3" t="s">
        <v>104</v>
      </c>
      <c r="D374" s="3" t="s">
        <v>912</v>
      </c>
      <c r="E374" s="4">
        <v>116553374.232</v>
      </c>
      <c r="F374" s="4">
        <v>0</v>
      </c>
      <c r="G374" s="4">
        <v>11651464.66</v>
      </c>
      <c r="H374" s="4">
        <v>67529250.9787</v>
      </c>
      <c r="I374" s="4">
        <v>171498061.6289</v>
      </c>
      <c r="J374" s="4">
        <v>0</v>
      </c>
      <c r="K374" s="2">
        <v>0</v>
      </c>
      <c r="L374" s="5">
        <v>0</v>
      </c>
      <c r="M374" s="5">
        <v>0</v>
      </c>
      <c r="N374" s="6">
        <v>0</v>
      </c>
      <c r="O374" s="6">
        <v>0</v>
      </c>
      <c r="P374" s="6">
        <v>0</v>
      </c>
      <c r="Q374" s="4">
        <v>7581045.0888</v>
      </c>
    </row>
    <row r="375" ht="30" spans="1:17">
      <c r="A375" s="2">
        <v>374</v>
      </c>
      <c r="B375" s="2">
        <v>19</v>
      </c>
      <c r="C375" s="3" t="s">
        <v>104</v>
      </c>
      <c r="D375" s="3" t="s">
        <v>913</v>
      </c>
      <c r="E375" s="4">
        <v>108028869.5799</v>
      </c>
      <c r="F375" s="4">
        <v>0</v>
      </c>
      <c r="G375" s="4">
        <v>11651464.66</v>
      </c>
      <c r="H375" s="4">
        <v>62590282.7343</v>
      </c>
      <c r="I375" s="4">
        <v>143080099.9598</v>
      </c>
      <c r="J375" s="4">
        <v>0</v>
      </c>
      <c r="K375" s="2">
        <v>0</v>
      </c>
      <c r="L375" s="5">
        <v>0</v>
      </c>
      <c r="M375" s="5">
        <v>0</v>
      </c>
      <c r="N375" s="6">
        <v>0</v>
      </c>
      <c r="O375" s="6">
        <v>0</v>
      </c>
      <c r="P375" s="6">
        <v>0</v>
      </c>
      <c r="Q375" s="4">
        <v>6426176.2636</v>
      </c>
    </row>
    <row r="376" ht="15" spans="1:17">
      <c r="A376" s="2">
        <v>375</v>
      </c>
      <c r="B376" s="2">
        <v>19</v>
      </c>
      <c r="C376" s="3" t="s">
        <v>104</v>
      </c>
      <c r="D376" s="3" t="s">
        <v>915</v>
      </c>
      <c r="E376" s="4">
        <v>105834145.4365</v>
      </c>
      <c r="F376" s="4">
        <v>0</v>
      </c>
      <c r="G376" s="4">
        <v>11651464.66</v>
      </c>
      <c r="H376" s="4">
        <v>61318692.9714</v>
      </c>
      <c r="I376" s="4">
        <v>157083353.7258</v>
      </c>
      <c r="J376" s="4">
        <v>0</v>
      </c>
      <c r="K376" s="2">
        <v>0</v>
      </c>
      <c r="L376" s="5">
        <v>0</v>
      </c>
      <c r="M376" s="5">
        <v>0</v>
      </c>
      <c r="N376" s="6">
        <v>0</v>
      </c>
      <c r="O376" s="6">
        <v>0</v>
      </c>
      <c r="P376" s="6">
        <v>0</v>
      </c>
      <c r="Q376" s="4">
        <v>6995250.197</v>
      </c>
    </row>
    <row r="377" ht="30" spans="1:17">
      <c r="A377" s="2">
        <v>376</v>
      </c>
      <c r="B377" s="2">
        <v>19</v>
      </c>
      <c r="C377" s="3" t="s">
        <v>104</v>
      </c>
      <c r="D377" s="3" t="s">
        <v>917</v>
      </c>
      <c r="E377" s="4">
        <v>110581718.7992</v>
      </c>
      <c r="F377" s="4">
        <v>0</v>
      </c>
      <c r="G377" s="4">
        <v>11651464.66</v>
      </c>
      <c r="H377" s="4">
        <v>64069364.7151</v>
      </c>
      <c r="I377" s="4">
        <v>160676817.8221</v>
      </c>
      <c r="J377" s="4">
        <v>0</v>
      </c>
      <c r="K377" s="2">
        <v>0</v>
      </c>
      <c r="L377" s="5">
        <v>0</v>
      </c>
      <c r="M377" s="5">
        <v>0</v>
      </c>
      <c r="N377" s="6">
        <v>0</v>
      </c>
      <c r="O377" s="6">
        <v>0</v>
      </c>
      <c r="P377" s="6">
        <v>0</v>
      </c>
      <c r="Q377" s="4">
        <v>7141283.8819</v>
      </c>
    </row>
    <row r="378" ht="15" spans="1:17">
      <c r="A378" s="2">
        <v>377</v>
      </c>
      <c r="B378" s="2">
        <v>19</v>
      </c>
      <c r="C378" s="3" t="s">
        <v>104</v>
      </c>
      <c r="D378" s="3" t="s">
        <v>919</v>
      </c>
      <c r="E378" s="4">
        <v>98639389.3899</v>
      </c>
      <c r="F378" s="4">
        <v>0</v>
      </c>
      <c r="G378" s="4">
        <v>11651464.66</v>
      </c>
      <c r="H378" s="4">
        <v>57150160.8288</v>
      </c>
      <c r="I378" s="4">
        <v>146406706.6586</v>
      </c>
      <c r="J378" s="4">
        <v>0</v>
      </c>
      <c r="K378" s="2">
        <v>0</v>
      </c>
      <c r="L378" s="5">
        <v>0</v>
      </c>
      <c r="M378" s="5">
        <v>0</v>
      </c>
      <c r="N378" s="6">
        <v>0</v>
      </c>
      <c r="O378" s="6">
        <v>0</v>
      </c>
      <c r="P378" s="6">
        <v>0</v>
      </c>
      <c r="Q378" s="4">
        <v>6561365.2126</v>
      </c>
    </row>
    <row r="379" ht="45" spans="1:17">
      <c r="A379" s="2">
        <v>378</v>
      </c>
      <c r="B379" s="2">
        <v>19</v>
      </c>
      <c r="C379" s="3" t="s">
        <v>104</v>
      </c>
      <c r="D379" s="3" t="s">
        <v>921</v>
      </c>
      <c r="E379" s="4">
        <v>98124665.1968</v>
      </c>
      <c r="F379" s="4">
        <v>0</v>
      </c>
      <c r="G379" s="4">
        <v>11651464.66</v>
      </c>
      <c r="H379" s="4">
        <v>56851937.4659</v>
      </c>
      <c r="I379" s="4">
        <v>132885735.9205</v>
      </c>
      <c r="J379" s="4">
        <v>0</v>
      </c>
      <c r="K379" s="2">
        <v>0</v>
      </c>
      <c r="L379" s="5">
        <v>0</v>
      </c>
      <c r="M379" s="5">
        <v>0</v>
      </c>
      <c r="N379" s="6">
        <v>0</v>
      </c>
      <c r="O379" s="6">
        <v>0</v>
      </c>
      <c r="P379" s="6">
        <v>0</v>
      </c>
      <c r="Q379" s="4">
        <v>6011890.6312</v>
      </c>
    </row>
    <row r="380" ht="15" spans="1:17">
      <c r="A380" s="2">
        <v>379</v>
      </c>
      <c r="B380" s="2">
        <v>19</v>
      </c>
      <c r="C380" s="3" t="s">
        <v>104</v>
      </c>
      <c r="D380" s="3" t="s">
        <v>923</v>
      </c>
      <c r="E380" s="4">
        <v>106050279.1578</v>
      </c>
      <c r="F380" s="4">
        <v>0</v>
      </c>
      <c r="G380" s="4">
        <v>11651464.66</v>
      </c>
      <c r="H380" s="4">
        <v>61443917.5597</v>
      </c>
      <c r="I380" s="4">
        <v>157726397.763</v>
      </c>
      <c r="J380" s="4">
        <v>0</v>
      </c>
      <c r="K380" s="2">
        <v>0</v>
      </c>
      <c r="L380" s="5">
        <v>0</v>
      </c>
      <c r="M380" s="5">
        <v>0</v>
      </c>
      <c r="N380" s="6">
        <v>0</v>
      </c>
      <c r="O380" s="6">
        <v>0</v>
      </c>
      <c r="P380" s="6">
        <v>0</v>
      </c>
      <c r="Q380" s="4">
        <v>7021382.6663</v>
      </c>
    </row>
    <row r="381" ht="30" spans="1:17">
      <c r="A381" s="2">
        <v>380</v>
      </c>
      <c r="B381" s="2">
        <v>19</v>
      </c>
      <c r="C381" s="3" t="s">
        <v>104</v>
      </c>
      <c r="D381" s="3" t="s">
        <v>925</v>
      </c>
      <c r="E381" s="4">
        <v>121102067.1279</v>
      </c>
      <c r="F381" s="4">
        <v>0</v>
      </c>
      <c r="G381" s="4">
        <v>11651464.66</v>
      </c>
      <c r="H381" s="4">
        <v>70164694.4073</v>
      </c>
      <c r="I381" s="4">
        <v>181547535.0328</v>
      </c>
      <c r="J381" s="4">
        <v>0</v>
      </c>
      <c r="K381" s="2">
        <v>0</v>
      </c>
      <c r="L381" s="5">
        <v>0</v>
      </c>
      <c r="M381" s="5">
        <v>0</v>
      </c>
      <c r="N381" s="6">
        <v>0</v>
      </c>
      <c r="O381" s="6">
        <v>0</v>
      </c>
      <c r="P381" s="6">
        <v>0</v>
      </c>
      <c r="Q381" s="4">
        <v>7989442.5552</v>
      </c>
    </row>
    <row r="382" ht="15" spans="1:17">
      <c r="A382" s="2">
        <v>381</v>
      </c>
      <c r="B382" s="2">
        <v>19</v>
      </c>
      <c r="C382" s="3" t="s">
        <v>104</v>
      </c>
      <c r="D382" s="3" t="s">
        <v>927</v>
      </c>
      <c r="E382" s="4">
        <v>145597584.5442</v>
      </c>
      <c r="F382" s="4">
        <v>0</v>
      </c>
      <c r="G382" s="4">
        <v>11651464.66</v>
      </c>
      <c r="H382" s="4">
        <v>84357024.3536</v>
      </c>
      <c r="I382" s="4">
        <v>205056261.0542</v>
      </c>
      <c r="J382" s="4">
        <v>0</v>
      </c>
      <c r="K382" s="2">
        <v>0</v>
      </c>
      <c r="L382" s="5">
        <v>0</v>
      </c>
      <c r="M382" s="5">
        <v>0</v>
      </c>
      <c r="N382" s="6">
        <v>0</v>
      </c>
      <c r="O382" s="6">
        <v>0</v>
      </c>
      <c r="P382" s="6">
        <v>0</v>
      </c>
      <c r="Q382" s="4">
        <v>8944806.4591</v>
      </c>
    </row>
    <row r="383" ht="30" spans="1:17">
      <c r="A383" s="2">
        <v>382</v>
      </c>
      <c r="B383" s="2">
        <v>19</v>
      </c>
      <c r="C383" s="3" t="s">
        <v>104</v>
      </c>
      <c r="D383" s="3" t="s">
        <v>930</v>
      </c>
      <c r="E383" s="4">
        <v>100101936.0807</v>
      </c>
      <c r="F383" s="4">
        <v>0</v>
      </c>
      <c r="G383" s="4">
        <v>11651464.66</v>
      </c>
      <c r="H383" s="4">
        <v>57997538.1202</v>
      </c>
      <c r="I383" s="4">
        <v>152721645.9763</v>
      </c>
      <c r="J383" s="4">
        <v>0</v>
      </c>
      <c r="K383" s="2">
        <v>0</v>
      </c>
      <c r="L383" s="5">
        <v>0</v>
      </c>
      <c r="M383" s="5">
        <v>0</v>
      </c>
      <c r="N383" s="6">
        <v>0</v>
      </c>
      <c r="O383" s="6">
        <v>0</v>
      </c>
      <c r="P383" s="6">
        <v>0</v>
      </c>
      <c r="Q383" s="4">
        <v>6817996.094</v>
      </c>
    </row>
    <row r="384" ht="15" spans="1:17">
      <c r="A384" s="2">
        <v>383</v>
      </c>
      <c r="B384" s="2">
        <v>19</v>
      </c>
      <c r="C384" s="3" t="s">
        <v>104</v>
      </c>
      <c r="D384" s="3" t="s">
        <v>932</v>
      </c>
      <c r="E384" s="4">
        <v>96454882.3679</v>
      </c>
      <c r="F384" s="4">
        <v>0</v>
      </c>
      <c r="G384" s="4">
        <v>11651464.66</v>
      </c>
      <c r="H384" s="4">
        <v>55884490.7105</v>
      </c>
      <c r="I384" s="4">
        <v>143858042.1748</v>
      </c>
      <c r="J384" s="4">
        <v>0</v>
      </c>
      <c r="K384" s="2">
        <v>0</v>
      </c>
      <c r="L384" s="5">
        <v>0</v>
      </c>
      <c r="M384" s="5">
        <v>0</v>
      </c>
      <c r="N384" s="6">
        <v>0</v>
      </c>
      <c r="O384" s="6">
        <v>0</v>
      </c>
      <c r="P384" s="6">
        <v>0</v>
      </c>
      <c r="Q384" s="4">
        <v>6457790.8186</v>
      </c>
    </row>
    <row r="385" ht="45" spans="1:17">
      <c r="A385" s="2">
        <v>384</v>
      </c>
      <c r="B385" s="2">
        <v>19</v>
      </c>
      <c r="C385" s="3" t="s">
        <v>104</v>
      </c>
      <c r="D385" s="3" t="s">
        <v>934</v>
      </c>
      <c r="E385" s="4">
        <v>140535760.271</v>
      </c>
      <c r="F385" s="4">
        <v>0</v>
      </c>
      <c r="G385" s="4">
        <v>11651464.66</v>
      </c>
      <c r="H385" s="4">
        <v>81424280.4154</v>
      </c>
      <c r="I385" s="4">
        <v>206074903.9394</v>
      </c>
      <c r="J385" s="4">
        <v>0</v>
      </c>
      <c r="K385" s="2">
        <v>0</v>
      </c>
      <c r="L385" s="5">
        <v>0</v>
      </c>
      <c r="M385" s="5">
        <v>0</v>
      </c>
      <c r="N385" s="6">
        <v>0</v>
      </c>
      <c r="O385" s="6">
        <v>0</v>
      </c>
      <c r="P385" s="6">
        <v>0</v>
      </c>
      <c r="Q385" s="4">
        <v>8986202.7748</v>
      </c>
    </row>
    <row r="386" ht="30" spans="1:17">
      <c r="A386" s="2">
        <v>385</v>
      </c>
      <c r="B386" s="2">
        <v>19</v>
      </c>
      <c r="C386" s="3" t="s">
        <v>104</v>
      </c>
      <c r="D386" s="3" t="s">
        <v>936</v>
      </c>
      <c r="E386" s="4">
        <v>93532008.5602</v>
      </c>
      <c r="F386" s="4">
        <v>0</v>
      </c>
      <c r="G386" s="4">
        <v>11651464.66</v>
      </c>
      <c r="H386" s="4">
        <v>54191022.1152</v>
      </c>
      <c r="I386" s="4">
        <v>140207562.2909</v>
      </c>
      <c r="J386" s="4">
        <v>0</v>
      </c>
      <c r="K386" s="2">
        <v>0</v>
      </c>
      <c r="L386" s="5">
        <v>0</v>
      </c>
      <c r="M386" s="5">
        <v>0</v>
      </c>
      <c r="N386" s="6">
        <v>0</v>
      </c>
      <c r="O386" s="6">
        <v>0</v>
      </c>
      <c r="P386" s="6">
        <v>0</v>
      </c>
      <c r="Q386" s="4">
        <v>6309440.0866</v>
      </c>
    </row>
    <row r="387" ht="15" spans="1:17">
      <c r="A387" s="2">
        <v>386</v>
      </c>
      <c r="B387" s="2">
        <v>19</v>
      </c>
      <c r="C387" s="3" t="s">
        <v>104</v>
      </c>
      <c r="D387" s="3" t="s">
        <v>938</v>
      </c>
      <c r="E387" s="4">
        <v>94392956.337</v>
      </c>
      <c r="F387" s="4">
        <v>0</v>
      </c>
      <c r="G387" s="4">
        <v>11651464.66</v>
      </c>
      <c r="H387" s="4">
        <v>54689842.1526</v>
      </c>
      <c r="I387" s="4">
        <v>138834774.9519</v>
      </c>
      <c r="J387" s="4">
        <v>0</v>
      </c>
      <c r="K387" s="2">
        <v>0</v>
      </c>
      <c r="L387" s="5">
        <v>0</v>
      </c>
      <c r="M387" s="5">
        <v>0</v>
      </c>
      <c r="N387" s="6">
        <v>0</v>
      </c>
      <c r="O387" s="6">
        <v>0</v>
      </c>
      <c r="P387" s="6">
        <v>0</v>
      </c>
      <c r="Q387" s="4">
        <v>6253651.8031</v>
      </c>
    </row>
    <row r="388" ht="15" spans="1:17">
      <c r="A388" s="2">
        <v>387</v>
      </c>
      <c r="B388" s="2">
        <v>19</v>
      </c>
      <c r="C388" s="3" t="s">
        <v>104</v>
      </c>
      <c r="D388" s="3" t="s">
        <v>940</v>
      </c>
      <c r="E388" s="4">
        <v>121778271.1694</v>
      </c>
      <c r="F388" s="4">
        <v>0</v>
      </c>
      <c r="G388" s="4">
        <v>11651464.66</v>
      </c>
      <c r="H388" s="4">
        <v>70556476.7365</v>
      </c>
      <c r="I388" s="4">
        <v>176466664.2307</v>
      </c>
      <c r="J388" s="4">
        <v>0</v>
      </c>
      <c r="K388" s="2">
        <v>0</v>
      </c>
      <c r="L388" s="5">
        <v>0</v>
      </c>
      <c r="M388" s="5">
        <v>0</v>
      </c>
      <c r="N388" s="6">
        <v>0</v>
      </c>
      <c r="O388" s="6">
        <v>0</v>
      </c>
      <c r="P388" s="6">
        <v>0</v>
      </c>
      <c r="Q388" s="4">
        <v>7782962.6055</v>
      </c>
    </row>
    <row r="389" ht="30" spans="1:17">
      <c r="A389" s="2">
        <v>388</v>
      </c>
      <c r="B389" s="2">
        <v>19</v>
      </c>
      <c r="C389" s="3" t="s">
        <v>104</v>
      </c>
      <c r="D389" s="3" t="s">
        <v>942</v>
      </c>
      <c r="E389" s="4">
        <v>124430390.4362</v>
      </c>
      <c r="F389" s="4">
        <v>0</v>
      </c>
      <c r="G389" s="4">
        <v>11651464.66</v>
      </c>
      <c r="H389" s="4">
        <v>72093074.2719</v>
      </c>
      <c r="I389" s="4">
        <v>185635625.7811</v>
      </c>
      <c r="J389" s="4">
        <v>0</v>
      </c>
      <c r="K389" s="2">
        <v>0</v>
      </c>
      <c r="L389" s="5">
        <v>0</v>
      </c>
      <c r="M389" s="5">
        <v>0</v>
      </c>
      <c r="N389" s="6">
        <v>0</v>
      </c>
      <c r="O389" s="6">
        <v>0</v>
      </c>
      <c r="P389" s="6">
        <v>0</v>
      </c>
      <c r="Q389" s="4">
        <v>8155577.2208</v>
      </c>
    </row>
    <row r="390" ht="30" spans="1:17">
      <c r="A390" s="2">
        <v>389</v>
      </c>
      <c r="B390" s="2">
        <v>19</v>
      </c>
      <c r="C390" s="3" t="s">
        <v>104</v>
      </c>
      <c r="D390" s="3" t="s">
        <v>131</v>
      </c>
      <c r="E390" s="4">
        <v>95415690.2881</v>
      </c>
      <c r="F390" s="4">
        <v>0</v>
      </c>
      <c r="G390" s="4">
        <v>11651464.66</v>
      </c>
      <c r="H390" s="4">
        <v>55282398.637</v>
      </c>
      <c r="I390" s="4">
        <v>131276362.4526</v>
      </c>
      <c r="J390" s="4">
        <v>0</v>
      </c>
      <c r="K390" s="2">
        <v>0</v>
      </c>
      <c r="L390" s="5">
        <v>0</v>
      </c>
      <c r="M390" s="5">
        <v>0</v>
      </c>
      <c r="N390" s="6">
        <v>0</v>
      </c>
      <c r="O390" s="6">
        <v>0</v>
      </c>
      <c r="P390" s="6">
        <v>0</v>
      </c>
      <c r="Q390" s="4">
        <v>5946487.7966</v>
      </c>
    </row>
    <row r="391" ht="15" spans="1:17">
      <c r="A391" s="2">
        <v>390</v>
      </c>
      <c r="B391" s="2">
        <v>19</v>
      </c>
      <c r="C391" s="3" t="s">
        <v>104</v>
      </c>
      <c r="D391" s="3" t="s">
        <v>133</v>
      </c>
      <c r="E391" s="4">
        <v>93443800.786</v>
      </c>
      <c r="F391" s="4">
        <v>0</v>
      </c>
      <c r="G391" s="4">
        <v>11651464.66</v>
      </c>
      <c r="H391" s="4">
        <v>54139915.8734</v>
      </c>
      <c r="I391" s="4">
        <v>141146265.5152</v>
      </c>
      <c r="J391" s="4">
        <v>0</v>
      </c>
      <c r="K391" s="2">
        <v>0</v>
      </c>
      <c r="L391" s="5">
        <v>0</v>
      </c>
      <c r="M391" s="5">
        <v>0</v>
      </c>
      <c r="N391" s="6">
        <v>0</v>
      </c>
      <c r="O391" s="6">
        <v>0</v>
      </c>
      <c r="P391" s="6">
        <v>0</v>
      </c>
      <c r="Q391" s="4">
        <v>6347587.7589</v>
      </c>
    </row>
    <row r="392" ht="30" spans="1:17">
      <c r="A392" s="2">
        <v>391</v>
      </c>
      <c r="B392" s="2">
        <v>19</v>
      </c>
      <c r="C392" s="3" t="s">
        <v>104</v>
      </c>
      <c r="D392" s="3" t="s">
        <v>135</v>
      </c>
      <c r="E392" s="4">
        <v>93528388.2157</v>
      </c>
      <c r="F392" s="4">
        <v>0</v>
      </c>
      <c r="G392" s="4">
        <v>11651464.66</v>
      </c>
      <c r="H392" s="4">
        <v>54188924.5427</v>
      </c>
      <c r="I392" s="4">
        <v>138801564.7251</v>
      </c>
      <c r="J392" s="4">
        <v>0</v>
      </c>
      <c r="K392" s="2">
        <v>0</v>
      </c>
      <c r="L392" s="5">
        <v>0</v>
      </c>
      <c r="M392" s="5">
        <v>0</v>
      </c>
      <c r="N392" s="6">
        <v>0</v>
      </c>
      <c r="O392" s="6">
        <v>0</v>
      </c>
      <c r="P392" s="6">
        <v>0</v>
      </c>
      <c r="Q392" s="4">
        <v>6252302.1829</v>
      </c>
    </row>
    <row r="393" ht="30" spans="1:17">
      <c r="A393" s="2">
        <v>392</v>
      </c>
      <c r="B393" s="2">
        <v>19</v>
      </c>
      <c r="C393" s="3" t="s">
        <v>104</v>
      </c>
      <c r="D393" s="3" t="s">
        <v>137</v>
      </c>
      <c r="E393" s="4">
        <v>110846661.1963</v>
      </c>
      <c r="F393" s="4">
        <v>0</v>
      </c>
      <c r="G393" s="4">
        <v>11651464.66</v>
      </c>
      <c r="H393" s="4">
        <v>64222868.3074</v>
      </c>
      <c r="I393" s="4">
        <v>164010771.9162</v>
      </c>
      <c r="J393" s="4">
        <v>0</v>
      </c>
      <c r="K393" s="2">
        <v>0</v>
      </c>
      <c r="L393" s="5">
        <v>0</v>
      </c>
      <c r="M393" s="5">
        <v>0</v>
      </c>
      <c r="N393" s="6">
        <v>0</v>
      </c>
      <c r="O393" s="6">
        <v>0</v>
      </c>
      <c r="P393" s="6">
        <v>0</v>
      </c>
      <c r="Q393" s="4">
        <v>7276771.4194</v>
      </c>
    </row>
    <row r="394" ht="30" spans="1:17">
      <c r="A394" s="2">
        <v>393</v>
      </c>
      <c r="B394" s="2">
        <v>19</v>
      </c>
      <c r="C394" s="3" t="s">
        <v>104</v>
      </c>
      <c r="D394" s="3" t="s">
        <v>139</v>
      </c>
      <c r="E394" s="4">
        <v>111713812.1549</v>
      </c>
      <c r="F394" s="4">
        <v>0</v>
      </c>
      <c r="G394" s="4">
        <v>11651464.66</v>
      </c>
      <c r="H394" s="4">
        <v>64725282.3739</v>
      </c>
      <c r="I394" s="4">
        <v>161481798.4518</v>
      </c>
      <c r="J394" s="4">
        <v>0</v>
      </c>
      <c r="K394" s="2">
        <v>0</v>
      </c>
      <c r="L394" s="5">
        <v>0</v>
      </c>
      <c r="M394" s="5">
        <v>0</v>
      </c>
      <c r="N394" s="6">
        <v>0</v>
      </c>
      <c r="O394" s="6">
        <v>0</v>
      </c>
      <c r="P394" s="6">
        <v>0</v>
      </c>
      <c r="Q394" s="4">
        <v>7173997.2427</v>
      </c>
    </row>
    <row r="395" ht="30" spans="1:17">
      <c r="A395" s="2">
        <v>394</v>
      </c>
      <c r="B395" s="2">
        <v>19</v>
      </c>
      <c r="C395" s="3" t="s">
        <v>104</v>
      </c>
      <c r="D395" s="3" t="s">
        <v>110</v>
      </c>
      <c r="E395" s="4">
        <v>193150220.6485</v>
      </c>
      <c r="F395" s="4">
        <v>0</v>
      </c>
      <c r="G395" s="4">
        <v>11651464.66</v>
      </c>
      <c r="H395" s="4">
        <v>111908297.9169</v>
      </c>
      <c r="I395" s="4">
        <v>274007157.5648</v>
      </c>
      <c r="J395" s="4">
        <v>0</v>
      </c>
      <c r="K395" s="2">
        <v>0</v>
      </c>
      <c r="L395" s="5">
        <v>0</v>
      </c>
      <c r="M395" s="5">
        <v>0</v>
      </c>
      <c r="N395" s="6">
        <v>0</v>
      </c>
      <c r="O395" s="6">
        <v>0</v>
      </c>
      <c r="P395" s="6">
        <v>0</v>
      </c>
      <c r="Q395" s="4">
        <v>11746880.7873</v>
      </c>
    </row>
    <row r="396" ht="15" spans="1:17">
      <c r="A396" s="2">
        <v>395</v>
      </c>
      <c r="B396" s="2">
        <v>19</v>
      </c>
      <c r="C396" s="3" t="s">
        <v>104</v>
      </c>
      <c r="D396" s="3" t="s">
        <v>142</v>
      </c>
      <c r="E396" s="4">
        <v>96744680.7282</v>
      </c>
      <c r="F396" s="4">
        <v>0</v>
      </c>
      <c r="G396" s="4">
        <v>11651464.66</v>
      </c>
      <c r="H396" s="4">
        <v>56052395.4694</v>
      </c>
      <c r="I396" s="4">
        <v>141392550.2059</v>
      </c>
      <c r="J396" s="4">
        <v>0</v>
      </c>
      <c r="K396" s="2">
        <v>0</v>
      </c>
      <c r="L396" s="5">
        <v>0</v>
      </c>
      <c r="M396" s="5">
        <v>0</v>
      </c>
      <c r="N396" s="6">
        <v>0</v>
      </c>
      <c r="O396" s="6">
        <v>0</v>
      </c>
      <c r="P396" s="6">
        <v>0</v>
      </c>
      <c r="Q396" s="4">
        <v>6357596.4469</v>
      </c>
    </row>
    <row r="397" ht="30" spans="1:17">
      <c r="A397" s="2">
        <v>396</v>
      </c>
      <c r="B397" s="2">
        <v>19</v>
      </c>
      <c r="C397" s="3" t="s">
        <v>104</v>
      </c>
      <c r="D397" s="3" t="s">
        <v>144</v>
      </c>
      <c r="E397" s="4">
        <v>95745409.5853</v>
      </c>
      <c r="F397" s="4">
        <v>0</v>
      </c>
      <c r="G397" s="4">
        <v>11651464.66</v>
      </c>
      <c r="H397" s="4">
        <v>55473432.9791</v>
      </c>
      <c r="I397" s="4">
        <v>129445979.3339</v>
      </c>
      <c r="J397" s="4">
        <v>0</v>
      </c>
      <c r="K397" s="2">
        <v>0</v>
      </c>
      <c r="L397" s="5">
        <v>0</v>
      </c>
      <c r="M397" s="5">
        <v>0</v>
      </c>
      <c r="N397" s="6">
        <v>0</v>
      </c>
      <c r="O397" s="6">
        <v>0</v>
      </c>
      <c r="P397" s="6">
        <v>0</v>
      </c>
      <c r="Q397" s="4">
        <v>5872103.4186</v>
      </c>
    </row>
    <row r="398" ht="15" spans="1:17">
      <c r="A398" s="2">
        <v>397</v>
      </c>
      <c r="B398" s="2">
        <v>19</v>
      </c>
      <c r="C398" s="3" t="s">
        <v>104</v>
      </c>
      <c r="D398" s="3" t="s">
        <v>146</v>
      </c>
      <c r="E398" s="4">
        <v>114609680.2126</v>
      </c>
      <c r="F398" s="4">
        <v>0</v>
      </c>
      <c r="G398" s="4">
        <v>11651464.66</v>
      </c>
      <c r="H398" s="4">
        <v>66403104.2487</v>
      </c>
      <c r="I398" s="4">
        <v>165581057.241</v>
      </c>
      <c r="J398" s="4">
        <v>0</v>
      </c>
      <c r="K398" s="2">
        <v>0</v>
      </c>
      <c r="L398" s="5">
        <v>0</v>
      </c>
      <c r="M398" s="5">
        <v>0</v>
      </c>
      <c r="N398" s="6">
        <v>0</v>
      </c>
      <c r="O398" s="6">
        <v>0</v>
      </c>
      <c r="P398" s="6">
        <v>0</v>
      </c>
      <c r="Q398" s="4">
        <v>7340585.7629</v>
      </c>
    </row>
    <row r="399" ht="30" spans="1:17">
      <c r="A399" s="2">
        <v>398</v>
      </c>
      <c r="B399" s="2">
        <v>19</v>
      </c>
      <c r="C399" s="3" t="s">
        <v>104</v>
      </c>
      <c r="D399" s="3" t="s">
        <v>148</v>
      </c>
      <c r="E399" s="4">
        <v>94564032.9337</v>
      </c>
      <c r="F399" s="4">
        <v>0</v>
      </c>
      <c r="G399" s="4">
        <v>11651464.66</v>
      </c>
      <c r="H399" s="4">
        <v>54788961.3288</v>
      </c>
      <c r="I399" s="4">
        <v>139972445.6411</v>
      </c>
      <c r="J399" s="4">
        <v>0</v>
      </c>
      <c r="K399" s="2">
        <v>0</v>
      </c>
      <c r="L399" s="5">
        <v>0</v>
      </c>
      <c r="M399" s="5">
        <v>0</v>
      </c>
      <c r="N399" s="6">
        <v>0</v>
      </c>
      <c r="O399" s="6">
        <v>0</v>
      </c>
      <c r="P399" s="6">
        <v>0</v>
      </c>
      <c r="Q399" s="4">
        <v>6299885.2532</v>
      </c>
    </row>
    <row r="400" ht="30" spans="1:17">
      <c r="A400" s="2">
        <v>399</v>
      </c>
      <c r="B400" s="2">
        <v>19</v>
      </c>
      <c r="C400" s="3" t="s">
        <v>104</v>
      </c>
      <c r="D400" s="3" t="s">
        <v>150</v>
      </c>
      <c r="E400" s="4">
        <v>119688070.4199</v>
      </c>
      <c r="F400" s="4">
        <v>0</v>
      </c>
      <c r="G400" s="4">
        <v>11651464.66</v>
      </c>
      <c r="H400" s="4">
        <v>69345446.237</v>
      </c>
      <c r="I400" s="4">
        <v>173198542.7986</v>
      </c>
      <c r="J400" s="4">
        <v>0</v>
      </c>
      <c r="K400" s="2">
        <v>0</v>
      </c>
      <c r="L400" s="5">
        <v>0</v>
      </c>
      <c r="M400" s="5">
        <v>0</v>
      </c>
      <c r="N400" s="6">
        <v>0</v>
      </c>
      <c r="O400" s="6">
        <v>0</v>
      </c>
      <c r="P400" s="6">
        <v>0</v>
      </c>
      <c r="Q400" s="4">
        <v>7650150.4213</v>
      </c>
    </row>
    <row r="401" ht="15" spans="1:17">
      <c r="A401" s="2">
        <v>400</v>
      </c>
      <c r="B401" s="2">
        <v>19</v>
      </c>
      <c r="C401" s="3" t="s">
        <v>104</v>
      </c>
      <c r="D401" s="3" t="s">
        <v>152</v>
      </c>
      <c r="E401" s="4">
        <v>105105313.2773</v>
      </c>
      <c r="F401" s="4">
        <v>0</v>
      </c>
      <c r="G401" s="4">
        <v>11651464.66</v>
      </c>
      <c r="H401" s="4">
        <v>60896418.7117</v>
      </c>
      <c r="I401" s="4">
        <v>158233955.8307</v>
      </c>
      <c r="J401" s="4">
        <v>0</v>
      </c>
      <c r="K401" s="2">
        <v>0</v>
      </c>
      <c r="L401" s="5">
        <v>0</v>
      </c>
      <c r="M401" s="5">
        <v>0</v>
      </c>
      <c r="N401" s="6">
        <v>0</v>
      </c>
      <c r="O401" s="6">
        <v>0</v>
      </c>
      <c r="P401" s="6">
        <v>0</v>
      </c>
      <c r="Q401" s="4">
        <v>7042009.1629</v>
      </c>
    </row>
    <row r="402" ht="30" spans="1:17">
      <c r="A402" s="2">
        <v>401</v>
      </c>
      <c r="B402" s="2">
        <v>19</v>
      </c>
      <c r="C402" s="3" t="s">
        <v>104</v>
      </c>
      <c r="D402" s="3" t="s">
        <v>154</v>
      </c>
      <c r="E402" s="4">
        <v>109294141.7956</v>
      </c>
      <c r="F402" s="4">
        <v>0</v>
      </c>
      <c r="G402" s="4">
        <v>11651464.66</v>
      </c>
      <c r="H402" s="4">
        <v>63323362.1974</v>
      </c>
      <c r="I402" s="4">
        <v>163707471.4379</v>
      </c>
      <c r="J402" s="4">
        <v>0</v>
      </c>
      <c r="K402" s="2">
        <v>0</v>
      </c>
      <c r="L402" s="5">
        <v>0</v>
      </c>
      <c r="M402" s="5">
        <v>0</v>
      </c>
      <c r="N402" s="6">
        <v>0</v>
      </c>
      <c r="O402" s="6">
        <v>0</v>
      </c>
      <c r="P402" s="6">
        <v>0</v>
      </c>
      <c r="Q402" s="4">
        <v>7264445.6843</v>
      </c>
    </row>
    <row r="403" ht="15" spans="1:17">
      <c r="A403" s="2">
        <v>402</v>
      </c>
      <c r="B403" s="2">
        <v>19</v>
      </c>
      <c r="C403" s="3" t="s">
        <v>104</v>
      </c>
      <c r="D403" s="3" t="s">
        <v>156</v>
      </c>
      <c r="E403" s="4">
        <v>86042198.0175</v>
      </c>
      <c r="F403" s="4">
        <v>0</v>
      </c>
      <c r="G403" s="4">
        <v>11651464.66</v>
      </c>
      <c r="H403" s="4">
        <v>49851539.8886</v>
      </c>
      <c r="I403" s="4">
        <v>127372250.4828</v>
      </c>
      <c r="J403" s="4">
        <v>0</v>
      </c>
      <c r="K403" s="2">
        <v>0</v>
      </c>
      <c r="L403" s="5">
        <v>0</v>
      </c>
      <c r="M403" s="5">
        <v>0</v>
      </c>
      <c r="N403" s="6">
        <v>0</v>
      </c>
      <c r="O403" s="6">
        <v>0</v>
      </c>
      <c r="P403" s="6">
        <v>0</v>
      </c>
      <c r="Q403" s="4">
        <v>5787829.7881</v>
      </c>
    </row>
    <row r="404" ht="30" spans="1:17">
      <c r="A404" s="2">
        <v>403</v>
      </c>
      <c r="B404" s="2">
        <v>19</v>
      </c>
      <c r="C404" s="3" t="s">
        <v>104</v>
      </c>
      <c r="D404" s="3" t="s">
        <v>158</v>
      </c>
      <c r="E404" s="4">
        <v>94864578.929</v>
      </c>
      <c r="F404" s="4">
        <v>0</v>
      </c>
      <c r="G404" s="4">
        <v>11651464.66</v>
      </c>
      <c r="H404" s="4">
        <v>54963093.104</v>
      </c>
      <c r="I404" s="4">
        <v>144990128.8435</v>
      </c>
      <c r="J404" s="4">
        <v>0</v>
      </c>
      <c r="K404" s="2">
        <v>0</v>
      </c>
      <c r="L404" s="5">
        <v>0</v>
      </c>
      <c r="M404" s="5">
        <v>0</v>
      </c>
      <c r="N404" s="6">
        <v>0</v>
      </c>
      <c r="O404" s="6">
        <v>0</v>
      </c>
      <c r="P404" s="6">
        <v>0</v>
      </c>
      <c r="Q404" s="4">
        <v>6503797.3414</v>
      </c>
    </row>
    <row r="405" ht="30" spans="1:17">
      <c r="A405" s="2">
        <v>404</v>
      </c>
      <c r="B405" s="2">
        <v>19</v>
      </c>
      <c r="C405" s="3" t="s">
        <v>104</v>
      </c>
      <c r="D405" s="3" t="s">
        <v>160</v>
      </c>
      <c r="E405" s="4">
        <v>116971394.8529</v>
      </c>
      <c r="F405" s="4">
        <v>0</v>
      </c>
      <c r="G405" s="4">
        <v>11651464.66</v>
      </c>
      <c r="H405" s="4">
        <v>67771445.7638</v>
      </c>
      <c r="I405" s="4">
        <v>166756640.49</v>
      </c>
      <c r="J405" s="4">
        <v>0</v>
      </c>
      <c r="K405" s="2">
        <v>0</v>
      </c>
      <c r="L405" s="5">
        <v>0</v>
      </c>
      <c r="M405" s="5">
        <v>0</v>
      </c>
      <c r="N405" s="6">
        <v>0</v>
      </c>
      <c r="O405" s="6">
        <v>0</v>
      </c>
      <c r="P405" s="6">
        <v>0</v>
      </c>
      <c r="Q405" s="4">
        <v>7388359.9299</v>
      </c>
    </row>
    <row r="406" ht="30" spans="1:17">
      <c r="A406" s="2">
        <v>405</v>
      </c>
      <c r="B406" s="2">
        <v>19</v>
      </c>
      <c r="C406" s="3" t="s">
        <v>104</v>
      </c>
      <c r="D406" s="3" t="s">
        <v>162</v>
      </c>
      <c r="E406" s="4">
        <v>136759643.1256</v>
      </c>
      <c r="F406" s="4">
        <v>0</v>
      </c>
      <c r="G406" s="4">
        <v>11651464.66</v>
      </c>
      <c r="H406" s="4">
        <v>79236455.6174</v>
      </c>
      <c r="I406" s="4">
        <v>207289281.4356</v>
      </c>
      <c r="J406" s="4">
        <v>0</v>
      </c>
      <c r="K406" s="2">
        <v>0</v>
      </c>
      <c r="L406" s="5">
        <v>0</v>
      </c>
      <c r="M406" s="5">
        <v>0</v>
      </c>
      <c r="N406" s="6">
        <v>0</v>
      </c>
      <c r="O406" s="6">
        <v>0</v>
      </c>
      <c r="P406" s="6">
        <v>0</v>
      </c>
      <c r="Q406" s="4">
        <v>9035553.4893</v>
      </c>
    </row>
    <row r="407" ht="30" spans="1:17">
      <c r="A407" s="2">
        <v>406</v>
      </c>
      <c r="B407" s="2">
        <v>19</v>
      </c>
      <c r="C407" s="3" t="s">
        <v>104</v>
      </c>
      <c r="D407" s="3" t="s">
        <v>164</v>
      </c>
      <c r="E407" s="4">
        <v>89249612.743</v>
      </c>
      <c r="F407" s="4">
        <v>0</v>
      </c>
      <c r="G407" s="4">
        <v>11651464.66</v>
      </c>
      <c r="H407" s="4">
        <v>51709867.1608</v>
      </c>
      <c r="I407" s="4">
        <v>136498597.1404</v>
      </c>
      <c r="J407" s="4">
        <v>0</v>
      </c>
      <c r="K407" s="2">
        <v>0</v>
      </c>
      <c r="L407" s="5">
        <v>0</v>
      </c>
      <c r="M407" s="5">
        <v>0</v>
      </c>
      <c r="N407" s="6">
        <v>0</v>
      </c>
      <c r="O407" s="6">
        <v>0</v>
      </c>
      <c r="P407" s="6">
        <v>0</v>
      </c>
      <c r="Q407" s="4">
        <v>6158712.5898</v>
      </c>
    </row>
    <row r="408" ht="15" spans="1:17">
      <c r="A408" s="2">
        <v>407</v>
      </c>
      <c r="B408" s="2">
        <v>19</v>
      </c>
      <c r="C408" s="3" t="s">
        <v>104</v>
      </c>
      <c r="D408" s="3" t="s">
        <v>167</v>
      </c>
      <c r="E408" s="4">
        <v>104945120.7149</v>
      </c>
      <c r="F408" s="4">
        <v>0</v>
      </c>
      <c r="G408" s="4">
        <v>11651464.66</v>
      </c>
      <c r="H408" s="4">
        <v>60803605.5794</v>
      </c>
      <c r="I408" s="4">
        <v>153074908.7426</v>
      </c>
      <c r="J408" s="4">
        <v>0</v>
      </c>
      <c r="K408" s="2">
        <v>0</v>
      </c>
      <c r="L408" s="5">
        <v>0</v>
      </c>
      <c r="M408" s="5">
        <v>0</v>
      </c>
      <c r="N408" s="6">
        <v>0</v>
      </c>
      <c r="O408" s="6">
        <v>0</v>
      </c>
      <c r="P408" s="6">
        <v>0</v>
      </c>
      <c r="Q408" s="4">
        <v>6832352.2312</v>
      </c>
    </row>
    <row r="409" ht="30" spans="1:17">
      <c r="A409" s="2">
        <v>408</v>
      </c>
      <c r="B409" s="2">
        <v>20</v>
      </c>
      <c r="C409" s="3" t="s">
        <v>105</v>
      </c>
      <c r="D409" s="3" t="s">
        <v>170</v>
      </c>
      <c r="E409" s="4">
        <v>106639599.768</v>
      </c>
      <c r="F409" s="4">
        <v>0</v>
      </c>
      <c r="G409" s="4">
        <v>0</v>
      </c>
      <c r="H409" s="4">
        <v>61785360.9513</v>
      </c>
      <c r="I409" s="4">
        <v>135456278.8862</v>
      </c>
      <c r="J409" s="4">
        <v>0</v>
      </c>
      <c r="K409" s="2">
        <v>0</v>
      </c>
      <c r="L409" s="5">
        <v>0</v>
      </c>
      <c r="M409" s="5">
        <v>0</v>
      </c>
      <c r="N409" s="6">
        <v>0</v>
      </c>
      <c r="O409" s="6">
        <v>0</v>
      </c>
      <c r="P409" s="6">
        <v>0</v>
      </c>
      <c r="Q409" s="4">
        <v>5789859.128</v>
      </c>
    </row>
    <row r="410" ht="30" spans="1:17">
      <c r="A410" s="2">
        <v>409</v>
      </c>
      <c r="B410" s="2">
        <v>20</v>
      </c>
      <c r="C410" s="3" t="s">
        <v>105</v>
      </c>
      <c r="D410" s="3" t="s">
        <v>172</v>
      </c>
      <c r="E410" s="4">
        <v>109885855.6302</v>
      </c>
      <c r="F410" s="4">
        <v>0</v>
      </c>
      <c r="G410" s="4">
        <v>0</v>
      </c>
      <c r="H410" s="4">
        <v>63666192.1868</v>
      </c>
      <c r="I410" s="4">
        <v>145802587.0605</v>
      </c>
      <c r="J410" s="4">
        <v>0</v>
      </c>
      <c r="K410" s="2">
        <v>0</v>
      </c>
      <c r="L410" s="5">
        <v>0</v>
      </c>
      <c r="M410" s="5">
        <v>0</v>
      </c>
      <c r="N410" s="6">
        <v>0</v>
      </c>
      <c r="O410" s="6">
        <v>0</v>
      </c>
      <c r="P410" s="6">
        <v>0</v>
      </c>
      <c r="Q410" s="4">
        <v>6210319.5715</v>
      </c>
    </row>
    <row r="411" ht="30" spans="1:17">
      <c r="A411" s="2">
        <v>410</v>
      </c>
      <c r="B411" s="2">
        <v>20</v>
      </c>
      <c r="C411" s="3" t="s">
        <v>105</v>
      </c>
      <c r="D411" s="3" t="s">
        <v>174</v>
      </c>
      <c r="E411" s="4">
        <v>119545429.7249</v>
      </c>
      <c r="F411" s="4">
        <v>0</v>
      </c>
      <c r="G411" s="4">
        <v>0</v>
      </c>
      <c r="H411" s="4">
        <v>69262802.3895</v>
      </c>
      <c r="I411" s="4">
        <v>152974526.5667</v>
      </c>
      <c r="J411" s="4">
        <v>0</v>
      </c>
      <c r="K411" s="2">
        <v>0</v>
      </c>
      <c r="L411" s="5">
        <v>0</v>
      </c>
      <c r="M411" s="5">
        <v>0</v>
      </c>
      <c r="N411" s="6">
        <v>0</v>
      </c>
      <c r="O411" s="6">
        <v>0</v>
      </c>
      <c r="P411" s="6">
        <v>0</v>
      </c>
      <c r="Q411" s="4">
        <v>6501777.8207</v>
      </c>
    </row>
    <row r="412" ht="30" spans="1:17">
      <c r="A412" s="2">
        <v>411</v>
      </c>
      <c r="B412" s="2">
        <v>20</v>
      </c>
      <c r="C412" s="3" t="s">
        <v>105</v>
      </c>
      <c r="D412" s="3" t="s">
        <v>176</v>
      </c>
      <c r="E412" s="4">
        <v>112085729.5181</v>
      </c>
      <c r="F412" s="4">
        <v>0</v>
      </c>
      <c r="G412" s="4">
        <v>0</v>
      </c>
      <c r="H412" s="4">
        <v>64940765.6332</v>
      </c>
      <c r="I412" s="4">
        <v>149579148.2478</v>
      </c>
      <c r="J412" s="4">
        <v>0</v>
      </c>
      <c r="K412" s="2">
        <v>0</v>
      </c>
      <c r="L412" s="5">
        <v>0</v>
      </c>
      <c r="M412" s="5">
        <v>0</v>
      </c>
      <c r="N412" s="6">
        <v>0</v>
      </c>
      <c r="O412" s="6">
        <v>0</v>
      </c>
      <c r="P412" s="6">
        <v>0</v>
      </c>
      <c r="Q412" s="4">
        <v>6363794.0829</v>
      </c>
    </row>
    <row r="413" ht="30" spans="1:17">
      <c r="A413" s="2">
        <v>412</v>
      </c>
      <c r="B413" s="2">
        <v>20</v>
      </c>
      <c r="C413" s="3" t="s">
        <v>105</v>
      </c>
      <c r="D413" s="3" t="s">
        <v>178</v>
      </c>
      <c r="E413" s="4">
        <v>104824613.8389</v>
      </c>
      <c r="F413" s="4">
        <v>0</v>
      </c>
      <c r="G413" s="4">
        <v>0</v>
      </c>
      <c r="H413" s="4">
        <v>60733785.7297</v>
      </c>
      <c r="I413" s="4">
        <v>136333557.8858</v>
      </c>
      <c r="J413" s="4">
        <v>0</v>
      </c>
      <c r="K413" s="2">
        <v>0</v>
      </c>
      <c r="L413" s="5">
        <v>0</v>
      </c>
      <c r="M413" s="5">
        <v>0</v>
      </c>
      <c r="N413" s="6">
        <v>0</v>
      </c>
      <c r="O413" s="6">
        <v>0</v>
      </c>
      <c r="P413" s="6">
        <v>0</v>
      </c>
      <c r="Q413" s="4">
        <v>5825510.6001</v>
      </c>
    </row>
    <row r="414" ht="30" spans="1:17">
      <c r="A414" s="2">
        <v>413</v>
      </c>
      <c r="B414" s="2">
        <v>20</v>
      </c>
      <c r="C414" s="3" t="s">
        <v>105</v>
      </c>
      <c r="D414" s="3" t="s">
        <v>180</v>
      </c>
      <c r="E414" s="4">
        <v>98051342.3413</v>
      </c>
      <c r="F414" s="4">
        <v>0</v>
      </c>
      <c r="G414" s="4">
        <v>0</v>
      </c>
      <c r="H414" s="4">
        <v>56809455.3195</v>
      </c>
      <c r="I414" s="4">
        <v>132000651.9259</v>
      </c>
      <c r="J414" s="4">
        <v>0</v>
      </c>
      <c r="K414" s="2">
        <v>0</v>
      </c>
      <c r="L414" s="5">
        <v>0</v>
      </c>
      <c r="M414" s="5">
        <v>0</v>
      </c>
      <c r="N414" s="6">
        <v>0</v>
      </c>
      <c r="O414" s="6">
        <v>0</v>
      </c>
      <c r="P414" s="6">
        <v>0</v>
      </c>
      <c r="Q414" s="4">
        <v>5649426.9642</v>
      </c>
    </row>
    <row r="415" ht="30" spans="1:17">
      <c r="A415" s="2">
        <v>414</v>
      </c>
      <c r="B415" s="2">
        <v>20</v>
      </c>
      <c r="C415" s="3" t="s">
        <v>105</v>
      </c>
      <c r="D415" s="3" t="s">
        <v>182</v>
      </c>
      <c r="E415" s="4">
        <v>98372218.5379</v>
      </c>
      <c r="F415" s="4">
        <v>0</v>
      </c>
      <c r="G415" s="4">
        <v>0</v>
      </c>
      <c r="H415" s="4">
        <v>56995366.1038</v>
      </c>
      <c r="I415" s="4">
        <v>124970076.3054</v>
      </c>
      <c r="J415" s="4">
        <v>0</v>
      </c>
      <c r="K415" s="2">
        <v>0</v>
      </c>
      <c r="L415" s="5">
        <v>0</v>
      </c>
      <c r="M415" s="5">
        <v>0</v>
      </c>
      <c r="N415" s="6">
        <v>0</v>
      </c>
      <c r="O415" s="6">
        <v>0</v>
      </c>
      <c r="P415" s="6">
        <v>0</v>
      </c>
      <c r="Q415" s="4">
        <v>5363713.5587</v>
      </c>
    </row>
    <row r="416" ht="30" spans="1:17">
      <c r="A416" s="2">
        <v>415</v>
      </c>
      <c r="B416" s="2">
        <v>20</v>
      </c>
      <c r="C416" s="3" t="s">
        <v>105</v>
      </c>
      <c r="D416" s="3" t="s">
        <v>184</v>
      </c>
      <c r="E416" s="4">
        <v>105327120.4372</v>
      </c>
      <c r="F416" s="4">
        <v>0</v>
      </c>
      <c r="G416" s="4">
        <v>0</v>
      </c>
      <c r="H416" s="4">
        <v>61024930.4041</v>
      </c>
      <c r="I416" s="4">
        <v>134388849.2962</v>
      </c>
      <c r="J416" s="4">
        <v>0</v>
      </c>
      <c r="K416" s="2">
        <v>0</v>
      </c>
      <c r="L416" s="5">
        <v>0</v>
      </c>
      <c r="M416" s="5">
        <v>0</v>
      </c>
      <c r="N416" s="6">
        <v>0</v>
      </c>
      <c r="O416" s="6">
        <v>0</v>
      </c>
      <c r="P416" s="6">
        <v>0</v>
      </c>
      <c r="Q416" s="4">
        <v>5746480.1844</v>
      </c>
    </row>
    <row r="417" ht="30" spans="1:17">
      <c r="A417" s="2">
        <v>416</v>
      </c>
      <c r="B417" s="2">
        <v>20</v>
      </c>
      <c r="C417" s="3" t="s">
        <v>105</v>
      </c>
      <c r="D417" s="3" t="s">
        <v>186</v>
      </c>
      <c r="E417" s="4">
        <v>98791831.2168</v>
      </c>
      <c r="F417" s="4">
        <v>0</v>
      </c>
      <c r="G417" s="4">
        <v>0</v>
      </c>
      <c r="H417" s="4">
        <v>57238483.303</v>
      </c>
      <c r="I417" s="4">
        <v>128500352.802</v>
      </c>
      <c r="J417" s="4">
        <v>0</v>
      </c>
      <c r="K417" s="2">
        <v>0</v>
      </c>
      <c r="L417" s="5">
        <v>0</v>
      </c>
      <c r="M417" s="5">
        <v>0</v>
      </c>
      <c r="N417" s="6">
        <v>0</v>
      </c>
      <c r="O417" s="6">
        <v>0</v>
      </c>
      <c r="P417" s="6">
        <v>0</v>
      </c>
      <c r="Q417" s="4">
        <v>5507179.3821</v>
      </c>
    </row>
    <row r="418" ht="30" spans="1:17">
      <c r="A418" s="2">
        <v>417</v>
      </c>
      <c r="B418" s="2">
        <v>20</v>
      </c>
      <c r="C418" s="3" t="s">
        <v>105</v>
      </c>
      <c r="D418" s="3" t="s">
        <v>188</v>
      </c>
      <c r="E418" s="4">
        <v>119112673.6463</v>
      </c>
      <c r="F418" s="4">
        <v>0</v>
      </c>
      <c r="G418" s="4">
        <v>0</v>
      </c>
      <c r="H418" s="4">
        <v>69012070.1045</v>
      </c>
      <c r="I418" s="4">
        <v>156131849.2776</v>
      </c>
      <c r="J418" s="4">
        <v>0</v>
      </c>
      <c r="K418" s="2">
        <v>0</v>
      </c>
      <c r="L418" s="5">
        <v>0</v>
      </c>
      <c r="M418" s="5">
        <v>0</v>
      </c>
      <c r="N418" s="6">
        <v>0</v>
      </c>
      <c r="O418" s="6">
        <v>0</v>
      </c>
      <c r="P418" s="6">
        <v>0</v>
      </c>
      <c r="Q418" s="4">
        <v>6630087.2896</v>
      </c>
    </row>
    <row r="419" ht="30" spans="1:17">
      <c r="A419" s="2">
        <v>418</v>
      </c>
      <c r="B419" s="2">
        <v>20</v>
      </c>
      <c r="C419" s="3" t="s">
        <v>105</v>
      </c>
      <c r="D419" s="3" t="s">
        <v>190</v>
      </c>
      <c r="E419" s="4">
        <v>98305727.1838</v>
      </c>
      <c r="F419" s="4">
        <v>0</v>
      </c>
      <c r="G419" s="4">
        <v>0</v>
      </c>
      <c r="H419" s="4">
        <v>56956842.0252</v>
      </c>
      <c r="I419" s="4">
        <v>126831024.5885</v>
      </c>
      <c r="J419" s="4">
        <v>0</v>
      </c>
      <c r="K419" s="2">
        <v>0</v>
      </c>
      <c r="L419" s="5">
        <v>0</v>
      </c>
      <c r="M419" s="5">
        <v>0</v>
      </c>
      <c r="N419" s="6">
        <v>0</v>
      </c>
      <c r="O419" s="6">
        <v>0</v>
      </c>
      <c r="P419" s="6">
        <v>0</v>
      </c>
      <c r="Q419" s="4">
        <v>5439340.065</v>
      </c>
    </row>
    <row r="420" ht="30" spans="1:17">
      <c r="A420" s="2">
        <v>419</v>
      </c>
      <c r="B420" s="2">
        <v>20</v>
      </c>
      <c r="C420" s="3" t="s">
        <v>105</v>
      </c>
      <c r="D420" s="3" t="s">
        <v>192</v>
      </c>
      <c r="E420" s="4">
        <v>109185412.2208</v>
      </c>
      <c r="F420" s="4">
        <v>0</v>
      </c>
      <c r="G420" s="4">
        <v>0</v>
      </c>
      <c r="H420" s="4">
        <v>63260365.9367</v>
      </c>
      <c r="I420" s="4">
        <v>141422363.8748</v>
      </c>
      <c r="J420" s="4">
        <v>0</v>
      </c>
      <c r="K420" s="2">
        <v>0</v>
      </c>
      <c r="L420" s="5">
        <v>0</v>
      </c>
      <c r="M420" s="5">
        <v>0</v>
      </c>
      <c r="N420" s="6">
        <v>0</v>
      </c>
      <c r="O420" s="6">
        <v>0</v>
      </c>
      <c r="P420" s="6">
        <v>0</v>
      </c>
      <c r="Q420" s="4">
        <v>6032313.0254</v>
      </c>
    </row>
    <row r="421" ht="30" spans="1:17">
      <c r="A421" s="2">
        <v>420</v>
      </c>
      <c r="B421" s="2">
        <v>20</v>
      </c>
      <c r="C421" s="3" t="s">
        <v>105</v>
      </c>
      <c r="D421" s="3" t="s">
        <v>194</v>
      </c>
      <c r="E421" s="4">
        <v>118987346.6314</v>
      </c>
      <c r="F421" s="4">
        <v>0</v>
      </c>
      <c r="G421" s="4">
        <v>0</v>
      </c>
      <c r="H421" s="4">
        <v>68939457.5396</v>
      </c>
      <c r="I421" s="4">
        <v>149170633.0688</v>
      </c>
      <c r="J421" s="4">
        <v>0</v>
      </c>
      <c r="K421" s="2">
        <v>0</v>
      </c>
      <c r="L421" s="5">
        <v>0</v>
      </c>
      <c r="M421" s="5">
        <v>0</v>
      </c>
      <c r="N421" s="6">
        <v>0</v>
      </c>
      <c r="O421" s="6">
        <v>0</v>
      </c>
      <c r="P421" s="6">
        <v>0</v>
      </c>
      <c r="Q421" s="4">
        <v>6347192.5599</v>
      </c>
    </row>
    <row r="422" ht="30" spans="1:17">
      <c r="A422" s="2">
        <v>421</v>
      </c>
      <c r="B422" s="2">
        <v>20</v>
      </c>
      <c r="C422" s="3" t="s">
        <v>105</v>
      </c>
      <c r="D422" s="3" t="s">
        <v>196</v>
      </c>
      <c r="E422" s="4">
        <v>118709129.6695</v>
      </c>
      <c r="F422" s="4">
        <v>0</v>
      </c>
      <c r="G422" s="4">
        <v>0</v>
      </c>
      <c r="H422" s="4">
        <v>68778262.8666</v>
      </c>
      <c r="I422" s="4">
        <v>157851139.7793</v>
      </c>
      <c r="J422" s="4">
        <v>0</v>
      </c>
      <c r="K422" s="2">
        <v>0</v>
      </c>
      <c r="L422" s="5">
        <v>0</v>
      </c>
      <c r="M422" s="5">
        <v>0</v>
      </c>
      <c r="N422" s="6">
        <v>0</v>
      </c>
      <c r="O422" s="6">
        <v>0</v>
      </c>
      <c r="P422" s="6">
        <v>0</v>
      </c>
      <c r="Q422" s="4">
        <v>6699957.0088</v>
      </c>
    </row>
    <row r="423" ht="30" spans="1:17">
      <c r="A423" s="2">
        <v>422</v>
      </c>
      <c r="B423" s="2">
        <v>20</v>
      </c>
      <c r="C423" s="3" t="s">
        <v>105</v>
      </c>
      <c r="D423" s="3" t="s">
        <v>198</v>
      </c>
      <c r="E423" s="4">
        <v>103663387.5892</v>
      </c>
      <c r="F423" s="4">
        <v>0</v>
      </c>
      <c r="G423" s="4">
        <v>0</v>
      </c>
      <c r="H423" s="4">
        <v>60060988.9155</v>
      </c>
      <c r="I423" s="4">
        <v>141446463.3314</v>
      </c>
      <c r="J423" s="4">
        <v>0</v>
      </c>
      <c r="K423" s="2">
        <v>0</v>
      </c>
      <c r="L423" s="5">
        <v>0</v>
      </c>
      <c r="M423" s="5">
        <v>0</v>
      </c>
      <c r="N423" s="6">
        <v>0</v>
      </c>
      <c r="O423" s="6">
        <v>0</v>
      </c>
      <c r="P423" s="6">
        <v>0</v>
      </c>
      <c r="Q423" s="4">
        <v>6033292.3958</v>
      </c>
    </row>
    <row r="424" ht="30" spans="1:17">
      <c r="A424" s="2">
        <v>423</v>
      </c>
      <c r="B424" s="2">
        <v>20</v>
      </c>
      <c r="C424" s="3" t="s">
        <v>105</v>
      </c>
      <c r="D424" s="3" t="s">
        <v>200</v>
      </c>
      <c r="E424" s="4">
        <v>116784612.1979</v>
      </c>
      <c r="F424" s="4">
        <v>0</v>
      </c>
      <c r="G424" s="4">
        <v>0</v>
      </c>
      <c r="H424" s="4">
        <v>67663226.7365</v>
      </c>
      <c r="I424" s="4">
        <v>141444993.8523</v>
      </c>
      <c r="J424" s="4">
        <v>0</v>
      </c>
      <c r="K424" s="2">
        <v>0</v>
      </c>
      <c r="L424" s="5">
        <v>0</v>
      </c>
      <c r="M424" s="5">
        <v>0</v>
      </c>
      <c r="N424" s="6">
        <v>0</v>
      </c>
      <c r="O424" s="6">
        <v>0</v>
      </c>
      <c r="P424" s="6">
        <v>0</v>
      </c>
      <c r="Q424" s="4">
        <v>6033232.6781</v>
      </c>
    </row>
    <row r="425" ht="30" spans="1:17">
      <c r="A425" s="2">
        <v>424</v>
      </c>
      <c r="B425" s="2">
        <v>20</v>
      </c>
      <c r="C425" s="3" t="s">
        <v>105</v>
      </c>
      <c r="D425" s="3" t="s">
        <v>202</v>
      </c>
      <c r="E425" s="4">
        <v>120555140.8172</v>
      </c>
      <c r="F425" s="4">
        <v>0</v>
      </c>
      <c r="G425" s="4">
        <v>0</v>
      </c>
      <c r="H425" s="4">
        <v>69847813.6276</v>
      </c>
      <c r="I425" s="4">
        <v>151183525.4869</v>
      </c>
      <c r="J425" s="4">
        <v>0</v>
      </c>
      <c r="K425" s="2">
        <v>0</v>
      </c>
      <c r="L425" s="5">
        <v>0</v>
      </c>
      <c r="M425" s="5">
        <v>0</v>
      </c>
      <c r="N425" s="6">
        <v>0</v>
      </c>
      <c r="O425" s="6">
        <v>0</v>
      </c>
      <c r="P425" s="6">
        <v>0</v>
      </c>
      <c r="Q425" s="4">
        <v>6428993.8773</v>
      </c>
    </row>
    <row r="426" ht="30" spans="1:17">
      <c r="A426" s="2">
        <v>425</v>
      </c>
      <c r="B426" s="2">
        <v>20</v>
      </c>
      <c r="C426" s="3" t="s">
        <v>105</v>
      </c>
      <c r="D426" s="3" t="s">
        <v>204</v>
      </c>
      <c r="E426" s="4">
        <v>115404414.4907</v>
      </c>
      <c r="F426" s="4">
        <v>0</v>
      </c>
      <c r="G426" s="4">
        <v>0</v>
      </c>
      <c r="H426" s="4">
        <v>66863561.1929</v>
      </c>
      <c r="I426" s="4">
        <v>145751449.1892</v>
      </c>
      <c r="J426" s="4">
        <v>0</v>
      </c>
      <c r="K426" s="2">
        <v>0</v>
      </c>
      <c r="L426" s="5">
        <v>0</v>
      </c>
      <c r="M426" s="5">
        <v>0</v>
      </c>
      <c r="N426" s="6">
        <v>0</v>
      </c>
      <c r="O426" s="6">
        <v>0</v>
      </c>
      <c r="P426" s="6">
        <v>0</v>
      </c>
      <c r="Q426" s="4">
        <v>6208241.3953</v>
      </c>
    </row>
    <row r="427" ht="30" spans="1:17">
      <c r="A427" s="2">
        <v>426</v>
      </c>
      <c r="B427" s="2">
        <v>20</v>
      </c>
      <c r="C427" s="3" t="s">
        <v>105</v>
      </c>
      <c r="D427" s="3" t="s">
        <v>206</v>
      </c>
      <c r="E427" s="4">
        <v>126554103.5104</v>
      </c>
      <c r="F427" s="4">
        <v>0</v>
      </c>
      <c r="G427" s="4">
        <v>0</v>
      </c>
      <c r="H427" s="4">
        <v>73323521.3022</v>
      </c>
      <c r="I427" s="4">
        <v>163778430.5206</v>
      </c>
      <c r="J427" s="4">
        <v>0</v>
      </c>
      <c r="K427" s="2">
        <v>0</v>
      </c>
      <c r="L427" s="5">
        <v>0</v>
      </c>
      <c r="M427" s="5">
        <v>0</v>
      </c>
      <c r="N427" s="6">
        <v>0</v>
      </c>
      <c r="O427" s="6">
        <v>0</v>
      </c>
      <c r="P427" s="6">
        <v>0</v>
      </c>
      <c r="Q427" s="4">
        <v>6940834.3587</v>
      </c>
    </row>
    <row r="428" ht="30" spans="1:17">
      <c r="A428" s="2">
        <v>427</v>
      </c>
      <c r="B428" s="2">
        <v>20</v>
      </c>
      <c r="C428" s="3" t="s">
        <v>105</v>
      </c>
      <c r="D428" s="3" t="s">
        <v>208</v>
      </c>
      <c r="E428" s="4">
        <v>100777879.0852</v>
      </c>
      <c r="F428" s="4">
        <v>0</v>
      </c>
      <c r="G428" s="4">
        <v>0</v>
      </c>
      <c r="H428" s="4">
        <v>58389169.2084</v>
      </c>
      <c r="I428" s="4">
        <v>136062585.9469</v>
      </c>
      <c r="J428" s="4">
        <v>0</v>
      </c>
      <c r="K428" s="2">
        <v>0</v>
      </c>
      <c r="L428" s="5">
        <v>0</v>
      </c>
      <c r="M428" s="5">
        <v>0</v>
      </c>
      <c r="N428" s="6">
        <v>0</v>
      </c>
      <c r="O428" s="6">
        <v>0</v>
      </c>
      <c r="P428" s="6">
        <v>0</v>
      </c>
      <c r="Q428" s="4">
        <v>5814498.6547</v>
      </c>
    </row>
    <row r="429" ht="30" spans="1:17">
      <c r="A429" s="2">
        <v>428</v>
      </c>
      <c r="B429" s="2">
        <v>20</v>
      </c>
      <c r="C429" s="3" t="s">
        <v>105</v>
      </c>
      <c r="D429" s="3" t="s">
        <v>105</v>
      </c>
      <c r="E429" s="4">
        <v>138797773.8754</v>
      </c>
      <c r="F429" s="4">
        <v>0</v>
      </c>
      <c r="G429" s="4">
        <v>0</v>
      </c>
      <c r="H429" s="4">
        <v>80417317.5516</v>
      </c>
      <c r="I429" s="4">
        <v>185150533.987</v>
      </c>
      <c r="J429" s="4">
        <v>0</v>
      </c>
      <c r="K429" s="2">
        <v>0</v>
      </c>
      <c r="L429" s="5">
        <v>0</v>
      </c>
      <c r="M429" s="5">
        <v>0</v>
      </c>
      <c r="N429" s="6">
        <v>0</v>
      </c>
      <c r="O429" s="6">
        <v>0</v>
      </c>
      <c r="P429" s="6">
        <v>0</v>
      </c>
      <c r="Q429" s="4">
        <v>7809368.7141</v>
      </c>
    </row>
    <row r="430" ht="30" spans="1:17">
      <c r="A430" s="2">
        <v>429</v>
      </c>
      <c r="B430" s="2">
        <v>20</v>
      </c>
      <c r="C430" s="3" t="s">
        <v>105</v>
      </c>
      <c r="D430" s="3" t="s">
        <v>212</v>
      </c>
      <c r="E430" s="4">
        <v>97664079.5094</v>
      </c>
      <c r="F430" s="4">
        <v>0</v>
      </c>
      <c r="G430" s="4">
        <v>0</v>
      </c>
      <c r="H430" s="4">
        <v>56585081.1292</v>
      </c>
      <c r="I430" s="4">
        <v>126113331.015</v>
      </c>
      <c r="J430" s="4">
        <v>0</v>
      </c>
      <c r="K430" s="2">
        <v>0</v>
      </c>
      <c r="L430" s="5">
        <v>0</v>
      </c>
      <c r="M430" s="5">
        <v>0</v>
      </c>
      <c r="N430" s="6">
        <v>0</v>
      </c>
      <c r="O430" s="6">
        <v>0</v>
      </c>
      <c r="P430" s="6">
        <v>0</v>
      </c>
      <c r="Q430" s="4">
        <v>5410173.9361</v>
      </c>
    </row>
    <row r="431" ht="30" spans="1:17">
      <c r="A431" s="2">
        <v>430</v>
      </c>
      <c r="B431" s="2">
        <v>20</v>
      </c>
      <c r="C431" s="3" t="s">
        <v>105</v>
      </c>
      <c r="D431" s="3" t="s">
        <v>214</v>
      </c>
      <c r="E431" s="4">
        <v>92266665.5687</v>
      </c>
      <c r="F431" s="4">
        <v>0</v>
      </c>
      <c r="G431" s="4">
        <v>0</v>
      </c>
      <c r="H431" s="4">
        <v>53457901.6456</v>
      </c>
      <c r="I431" s="4">
        <v>120730923.1096</v>
      </c>
      <c r="J431" s="4">
        <v>0</v>
      </c>
      <c r="K431" s="2">
        <v>0</v>
      </c>
      <c r="L431" s="5">
        <v>0</v>
      </c>
      <c r="M431" s="5">
        <v>0</v>
      </c>
      <c r="N431" s="6">
        <v>0</v>
      </c>
      <c r="O431" s="6">
        <v>0</v>
      </c>
      <c r="P431" s="6">
        <v>0</v>
      </c>
      <c r="Q431" s="4">
        <v>5191439.9126</v>
      </c>
    </row>
    <row r="432" ht="30" spans="1:17">
      <c r="A432" s="2">
        <v>431</v>
      </c>
      <c r="B432" s="2">
        <v>20</v>
      </c>
      <c r="C432" s="3" t="s">
        <v>105</v>
      </c>
      <c r="D432" s="3" t="s">
        <v>216</v>
      </c>
      <c r="E432" s="4">
        <v>112241015.6899</v>
      </c>
      <c r="F432" s="4">
        <v>0</v>
      </c>
      <c r="G432" s="4">
        <v>0</v>
      </c>
      <c r="H432" s="4">
        <v>65030736.0776</v>
      </c>
      <c r="I432" s="4">
        <v>150682139.2312</v>
      </c>
      <c r="J432" s="4">
        <v>0</v>
      </c>
      <c r="K432" s="2">
        <v>0</v>
      </c>
      <c r="L432" s="5">
        <v>0</v>
      </c>
      <c r="M432" s="5">
        <v>0</v>
      </c>
      <c r="N432" s="6">
        <v>0</v>
      </c>
      <c r="O432" s="6">
        <v>0</v>
      </c>
      <c r="P432" s="6">
        <v>0</v>
      </c>
      <c r="Q432" s="4">
        <v>6408618.1951</v>
      </c>
    </row>
    <row r="433" ht="30" spans="1:17">
      <c r="A433" s="2">
        <v>432</v>
      </c>
      <c r="B433" s="2">
        <v>20</v>
      </c>
      <c r="C433" s="3" t="s">
        <v>105</v>
      </c>
      <c r="D433" s="3" t="s">
        <v>218</v>
      </c>
      <c r="E433" s="4">
        <v>111693288.8424</v>
      </c>
      <c r="F433" s="4">
        <v>0</v>
      </c>
      <c r="G433" s="4">
        <v>0</v>
      </c>
      <c r="H433" s="4">
        <v>64713391.479</v>
      </c>
      <c r="I433" s="4">
        <v>145316189.4912</v>
      </c>
      <c r="J433" s="4">
        <v>0</v>
      </c>
      <c r="K433" s="2">
        <v>0</v>
      </c>
      <c r="L433" s="5">
        <v>0</v>
      </c>
      <c r="M433" s="5">
        <v>0</v>
      </c>
      <c r="N433" s="6">
        <v>0</v>
      </c>
      <c r="O433" s="6">
        <v>0</v>
      </c>
      <c r="P433" s="6">
        <v>0</v>
      </c>
      <c r="Q433" s="4">
        <v>6190553.0099</v>
      </c>
    </row>
    <row r="434" ht="30" spans="1:17">
      <c r="A434" s="2">
        <v>433</v>
      </c>
      <c r="B434" s="2">
        <v>20</v>
      </c>
      <c r="C434" s="3" t="s">
        <v>105</v>
      </c>
      <c r="D434" s="3" t="s">
        <v>220</v>
      </c>
      <c r="E434" s="4">
        <v>105949111.2055</v>
      </c>
      <c r="F434" s="4">
        <v>0</v>
      </c>
      <c r="G434" s="4">
        <v>0</v>
      </c>
      <c r="H434" s="4">
        <v>61385302.388</v>
      </c>
      <c r="I434" s="4">
        <v>143566333.8251</v>
      </c>
      <c r="J434" s="4">
        <v>0</v>
      </c>
      <c r="K434" s="2">
        <v>0</v>
      </c>
      <c r="L434" s="5">
        <v>0</v>
      </c>
      <c r="M434" s="5">
        <v>0</v>
      </c>
      <c r="N434" s="6">
        <v>0</v>
      </c>
      <c r="O434" s="6">
        <v>0</v>
      </c>
      <c r="P434" s="6">
        <v>0</v>
      </c>
      <c r="Q434" s="4">
        <v>6119441.1624</v>
      </c>
    </row>
    <row r="435" ht="30" spans="1:17">
      <c r="A435" s="2">
        <v>434</v>
      </c>
      <c r="B435" s="2">
        <v>20</v>
      </c>
      <c r="C435" s="3" t="s">
        <v>105</v>
      </c>
      <c r="D435" s="3" t="s">
        <v>222</v>
      </c>
      <c r="E435" s="4">
        <v>108174283.3797</v>
      </c>
      <c r="F435" s="4">
        <v>0</v>
      </c>
      <c r="G435" s="4">
        <v>0</v>
      </c>
      <c r="H435" s="4">
        <v>62674533.2765</v>
      </c>
      <c r="I435" s="4">
        <v>142440125.0726</v>
      </c>
      <c r="J435" s="4">
        <v>0</v>
      </c>
      <c r="K435" s="2">
        <v>0</v>
      </c>
      <c r="L435" s="5">
        <v>0</v>
      </c>
      <c r="M435" s="5">
        <v>0</v>
      </c>
      <c r="N435" s="6">
        <v>0</v>
      </c>
      <c r="O435" s="6">
        <v>0</v>
      </c>
      <c r="P435" s="6">
        <v>0</v>
      </c>
      <c r="Q435" s="4">
        <v>6073673.5105</v>
      </c>
    </row>
    <row r="436" ht="30" spans="1:17">
      <c r="A436" s="2">
        <v>435</v>
      </c>
      <c r="B436" s="2">
        <v>20</v>
      </c>
      <c r="C436" s="3" t="s">
        <v>105</v>
      </c>
      <c r="D436" s="3" t="s">
        <v>224</v>
      </c>
      <c r="E436" s="4">
        <v>91116776.2146</v>
      </c>
      <c r="F436" s="4">
        <v>0</v>
      </c>
      <c r="G436" s="4">
        <v>0</v>
      </c>
      <c r="H436" s="4">
        <v>52791673.2562</v>
      </c>
      <c r="I436" s="4">
        <v>125450302.0626</v>
      </c>
      <c r="J436" s="4">
        <v>0</v>
      </c>
      <c r="K436" s="2">
        <v>0</v>
      </c>
      <c r="L436" s="5">
        <v>0</v>
      </c>
      <c r="M436" s="5">
        <v>0</v>
      </c>
      <c r="N436" s="6">
        <v>0</v>
      </c>
      <c r="O436" s="6">
        <v>0</v>
      </c>
      <c r="P436" s="6">
        <v>0</v>
      </c>
      <c r="Q436" s="4">
        <v>5383229.3059</v>
      </c>
    </row>
    <row r="437" ht="30" spans="1:17">
      <c r="A437" s="2">
        <v>436</v>
      </c>
      <c r="B437" s="2">
        <v>20</v>
      </c>
      <c r="C437" s="3" t="s">
        <v>105</v>
      </c>
      <c r="D437" s="3" t="s">
        <v>226</v>
      </c>
      <c r="E437" s="4">
        <v>109026987.4694</v>
      </c>
      <c r="F437" s="4">
        <v>0</v>
      </c>
      <c r="G437" s="4">
        <v>0</v>
      </c>
      <c r="H437" s="4">
        <v>63168577.0472</v>
      </c>
      <c r="I437" s="4">
        <v>142022793.0192</v>
      </c>
      <c r="J437" s="4">
        <v>0</v>
      </c>
      <c r="K437" s="2">
        <v>0</v>
      </c>
      <c r="L437" s="5">
        <v>0</v>
      </c>
      <c r="M437" s="5">
        <v>0</v>
      </c>
      <c r="N437" s="6">
        <v>0</v>
      </c>
      <c r="O437" s="6">
        <v>0</v>
      </c>
      <c r="P437" s="6">
        <v>0</v>
      </c>
      <c r="Q437" s="4">
        <v>6056713.6812</v>
      </c>
    </row>
    <row r="438" ht="30" spans="1:17">
      <c r="A438" s="2">
        <v>437</v>
      </c>
      <c r="B438" s="2">
        <v>20</v>
      </c>
      <c r="C438" s="3" t="s">
        <v>105</v>
      </c>
      <c r="D438" s="3" t="s">
        <v>228</v>
      </c>
      <c r="E438" s="4">
        <v>98348904.9387</v>
      </c>
      <c r="F438" s="4">
        <v>0</v>
      </c>
      <c r="G438" s="4">
        <v>0</v>
      </c>
      <c r="H438" s="4">
        <v>56981858.5592</v>
      </c>
      <c r="I438" s="4">
        <v>136741485.2732</v>
      </c>
      <c r="J438" s="4">
        <v>0</v>
      </c>
      <c r="K438" s="2">
        <v>0</v>
      </c>
      <c r="L438" s="5">
        <v>0</v>
      </c>
      <c r="M438" s="5">
        <v>0</v>
      </c>
      <c r="N438" s="6">
        <v>0</v>
      </c>
      <c r="O438" s="6">
        <v>0</v>
      </c>
      <c r="P438" s="6">
        <v>0</v>
      </c>
      <c r="Q438" s="4">
        <v>5842088.2361</v>
      </c>
    </row>
    <row r="439" ht="30" spans="1:17">
      <c r="A439" s="2">
        <v>438</v>
      </c>
      <c r="B439" s="2">
        <v>20</v>
      </c>
      <c r="C439" s="3" t="s">
        <v>105</v>
      </c>
      <c r="D439" s="3" t="s">
        <v>230</v>
      </c>
      <c r="E439" s="4">
        <v>101898086.9022</v>
      </c>
      <c r="F439" s="4">
        <v>0</v>
      </c>
      <c r="G439" s="4">
        <v>0</v>
      </c>
      <c r="H439" s="4">
        <v>59038200.5671</v>
      </c>
      <c r="I439" s="4">
        <v>131541292.7713</v>
      </c>
      <c r="J439" s="4">
        <v>0</v>
      </c>
      <c r="K439" s="2">
        <v>0</v>
      </c>
      <c r="L439" s="5">
        <v>0</v>
      </c>
      <c r="M439" s="5">
        <v>0</v>
      </c>
      <c r="N439" s="6">
        <v>0</v>
      </c>
      <c r="O439" s="6">
        <v>0</v>
      </c>
      <c r="P439" s="6">
        <v>0</v>
      </c>
      <c r="Q439" s="4">
        <v>5630759.2085</v>
      </c>
    </row>
    <row r="440" ht="30" spans="1:17">
      <c r="A440" s="2">
        <v>439</v>
      </c>
      <c r="B440" s="2">
        <v>20</v>
      </c>
      <c r="C440" s="3" t="s">
        <v>105</v>
      </c>
      <c r="D440" s="3" t="s">
        <v>232</v>
      </c>
      <c r="E440" s="4">
        <v>109334555.4344</v>
      </c>
      <c r="F440" s="4">
        <v>0</v>
      </c>
      <c r="G440" s="4">
        <v>0</v>
      </c>
      <c r="H440" s="4">
        <v>63346777.2446</v>
      </c>
      <c r="I440" s="4">
        <v>145568645.9939</v>
      </c>
      <c r="J440" s="4">
        <v>0</v>
      </c>
      <c r="K440" s="2">
        <v>0</v>
      </c>
      <c r="L440" s="5">
        <v>0</v>
      </c>
      <c r="M440" s="5">
        <v>0</v>
      </c>
      <c r="N440" s="6">
        <v>0</v>
      </c>
      <c r="O440" s="6">
        <v>0</v>
      </c>
      <c r="P440" s="6">
        <v>0</v>
      </c>
      <c r="Q440" s="4">
        <v>6200812.5123</v>
      </c>
    </row>
    <row r="441" ht="30" spans="1:17">
      <c r="A441" s="2">
        <v>440</v>
      </c>
      <c r="B441" s="2">
        <v>20</v>
      </c>
      <c r="C441" s="3" t="s">
        <v>105</v>
      </c>
      <c r="D441" s="3" t="s">
        <v>234</v>
      </c>
      <c r="E441" s="4">
        <v>105965780.1355</v>
      </c>
      <c r="F441" s="4">
        <v>0</v>
      </c>
      <c r="G441" s="4">
        <v>0</v>
      </c>
      <c r="H441" s="4">
        <v>61394960.1123</v>
      </c>
      <c r="I441" s="4">
        <v>131904841.8911</v>
      </c>
      <c r="J441" s="4">
        <v>0</v>
      </c>
      <c r="K441" s="2">
        <v>0</v>
      </c>
      <c r="L441" s="5">
        <v>0</v>
      </c>
      <c r="M441" s="5">
        <v>0</v>
      </c>
      <c r="N441" s="6">
        <v>0</v>
      </c>
      <c r="O441" s="6">
        <v>0</v>
      </c>
      <c r="P441" s="6">
        <v>0</v>
      </c>
      <c r="Q441" s="4">
        <v>5645533.3696</v>
      </c>
    </row>
    <row r="442" ht="30" spans="1:17">
      <c r="A442" s="2">
        <v>441</v>
      </c>
      <c r="B442" s="2">
        <v>20</v>
      </c>
      <c r="C442" s="3" t="s">
        <v>105</v>
      </c>
      <c r="D442" s="3" t="s">
        <v>236</v>
      </c>
      <c r="E442" s="4">
        <v>103855158.7853</v>
      </c>
      <c r="F442" s="4">
        <v>0</v>
      </c>
      <c r="G442" s="4">
        <v>0</v>
      </c>
      <c r="H442" s="4">
        <v>60172098.2277</v>
      </c>
      <c r="I442" s="4">
        <v>137035087.1896</v>
      </c>
      <c r="J442" s="4">
        <v>0</v>
      </c>
      <c r="K442" s="2">
        <v>0</v>
      </c>
      <c r="L442" s="5">
        <v>0</v>
      </c>
      <c r="M442" s="5">
        <v>0</v>
      </c>
      <c r="N442" s="6">
        <v>0</v>
      </c>
      <c r="O442" s="6">
        <v>0</v>
      </c>
      <c r="P442" s="6">
        <v>0</v>
      </c>
      <c r="Q442" s="4">
        <v>5854019.8343</v>
      </c>
    </row>
    <row r="443" ht="15" spans="1:17">
      <c r="A443" s="2">
        <v>442</v>
      </c>
      <c r="B443" s="2">
        <v>21</v>
      </c>
      <c r="C443" s="3" t="s">
        <v>106</v>
      </c>
      <c r="D443" s="3" t="s">
        <v>240</v>
      </c>
      <c r="E443" s="4">
        <v>83153070.5422</v>
      </c>
      <c r="F443" s="4">
        <v>0</v>
      </c>
      <c r="G443" s="4">
        <v>0</v>
      </c>
      <c r="H443" s="4">
        <v>48177623.4048</v>
      </c>
      <c r="I443" s="4">
        <v>111156231.9658</v>
      </c>
      <c r="J443" s="4">
        <v>0</v>
      </c>
      <c r="K443" s="2">
        <v>0</v>
      </c>
      <c r="L443" s="5">
        <v>0</v>
      </c>
      <c r="M443" s="5">
        <v>0</v>
      </c>
      <c r="N443" s="6">
        <v>0</v>
      </c>
      <c r="O443" s="6">
        <v>0</v>
      </c>
      <c r="P443" s="6">
        <v>0</v>
      </c>
      <c r="Q443" s="4">
        <v>4754331.6114</v>
      </c>
    </row>
    <row r="444" ht="15" spans="1:17">
      <c r="A444" s="2">
        <v>443</v>
      </c>
      <c r="B444" s="2">
        <v>21</v>
      </c>
      <c r="C444" s="3" t="s">
        <v>106</v>
      </c>
      <c r="D444" s="3" t="s">
        <v>242</v>
      </c>
      <c r="E444" s="4">
        <v>135868824.4495</v>
      </c>
      <c r="F444" s="4">
        <v>0</v>
      </c>
      <c r="G444" s="4">
        <v>0</v>
      </c>
      <c r="H444" s="4">
        <v>78720328.8355</v>
      </c>
      <c r="I444" s="4">
        <v>145852689.8719</v>
      </c>
      <c r="J444" s="4">
        <v>0</v>
      </c>
      <c r="K444" s="2">
        <v>0</v>
      </c>
      <c r="L444" s="5">
        <v>0</v>
      </c>
      <c r="M444" s="5">
        <v>0</v>
      </c>
      <c r="N444" s="6">
        <v>0</v>
      </c>
      <c r="O444" s="6">
        <v>0</v>
      </c>
      <c r="P444" s="6">
        <v>0</v>
      </c>
      <c r="Q444" s="4">
        <v>6164350.3188</v>
      </c>
    </row>
    <row r="445" ht="30" spans="1:17">
      <c r="A445" s="2">
        <v>444</v>
      </c>
      <c r="B445" s="2">
        <v>21</v>
      </c>
      <c r="C445" s="3" t="s">
        <v>106</v>
      </c>
      <c r="D445" s="3" t="s">
        <v>244</v>
      </c>
      <c r="E445" s="4">
        <v>114441190.5128</v>
      </c>
      <c r="F445" s="4">
        <v>0</v>
      </c>
      <c r="G445" s="4">
        <v>0</v>
      </c>
      <c r="H445" s="4">
        <v>66305483.8813</v>
      </c>
      <c r="I445" s="4">
        <v>149218972.5053</v>
      </c>
      <c r="J445" s="4">
        <v>0</v>
      </c>
      <c r="K445" s="2">
        <v>0</v>
      </c>
      <c r="L445" s="5">
        <v>0</v>
      </c>
      <c r="M445" s="5">
        <v>0</v>
      </c>
      <c r="N445" s="6">
        <v>0</v>
      </c>
      <c r="O445" s="6">
        <v>0</v>
      </c>
      <c r="P445" s="6">
        <v>0</v>
      </c>
      <c r="Q445" s="4">
        <v>6301151.646</v>
      </c>
    </row>
    <row r="446" ht="15" spans="1:17">
      <c r="A446" s="2">
        <v>445</v>
      </c>
      <c r="B446" s="2">
        <v>21</v>
      </c>
      <c r="C446" s="3" t="s">
        <v>106</v>
      </c>
      <c r="D446" s="3" t="s">
        <v>246</v>
      </c>
      <c r="E446" s="4">
        <v>94490475.4103</v>
      </c>
      <c r="F446" s="4">
        <v>0</v>
      </c>
      <c r="G446" s="4">
        <v>0</v>
      </c>
      <c r="H446" s="4">
        <v>54746343.2194</v>
      </c>
      <c r="I446" s="4">
        <v>126237201.6753</v>
      </c>
      <c r="J446" s="4">
        <v>0</v>
      </c>
      <c r="K446" s="2">
        <v>0</v>
      </c>
      <c r="L446" s="5">
        <v>0</v>
      </c>
      <c r="M446" s="5">
        <v>0</v>
      </c>
      <c r="N446" s="6">
        <v>0</v>
      </c>
      <c r="O446" s="6">
        <v>0</v>
      </c>
      <c r="P446" s="6">
        <v>0</v>
      </c>
      <c r="Q446" s="4">
        <v>5367202.5123</v>
      </c>
    </row>
    <row r="447" ht="30" spans="1:17">
      <c r="A447" s="2">
        <v>446</v>
      </c>
      <c r="B447" s="2">
        <v>21</v>
      </c>
      <c r="C447" s="3" t="s">
        <v>106</v>
      </c>
      <c r="D447" s="3" t="s">
        <v>248</v>
      </c>
      <c r="E447" s="4">
        <v>125842893.7732</v>
      </c>
      <c r="F447" s="4">
        <v>0</v>
      </c>
      <c r="G447" s="4">
        <v>0</v>
      </c>
      <c r="H447" s="4">
        <v>72911457.2057</v>
      </c>
      <c r="I447" s="4">
        <v>161660463.9251</v>
      </c>
      <c r="J447" s="4">
        <v>0</v>
      </c>
      <c r="K447" s="2">
        <v>0</v>
      </c>
      <c r="L447" s="5">
        <v>0</v>
      </c>
      <c r="M447" s="5">
        <v>0</v>
      </c>
      <c r="N447" s="6">
        <v>0</v>
      </c>
      <c r="O447" s="6">
        <v>0</v>
      </c>
      <c r="P447" s="6">
        <v>0</v>
      </c>
      <c r="Q447" s="4">
        <v>6806757.5985</v>
      </c>
    </row>
    <row r="448" ht="30" spans="1:17">
      <c r="A448" s="2">
        <v>447</v>
      </c>
      <c r="B448" s="2">
        <v>21</v>
      </c>
      <c r="C448" s="3" t="s">
        <v>106</v>
      </c>
      <c r="D448" s="3" t="s">
        <v>250</v>
      </c>
      <c r="E448" s="4">
        <v>153961167.9794</v>
      </c>
      <c r="F448" s="4">
        <v>0</v>
      </c>
      <c r="G448" s="4">
        <v>0</v>
      </c>
      <c r="H448" s="4">
        <v>89202757.2945</v>
      </c>
      <c r="I448" s="4">
        <v>170654557.4672</v>
      </c>
      <c r="J448" s="4">
        <v>0</v>
      </c>
      <c r="K448" s="2">
        <v>0</v>
      </c>
      <c r="L448" s="5">
        <v>0</v>
      </c>
      <c r="M448" s="5">
        <v>0</v>
      </c>
      <c r="N448" s="6">
        <v>0</v>
      </c>
      <c r="O448" s="6">
        <v>0</v>
      </c>
      <c r="P448" s="6">
        <v>0</v>
      </c>
      <c r="Q448" s="4">
        <v>7172265.8065</v>
      </c>
    </row>
    <row r="449" ht="15" spans="1:17">
      <c r="A449" s="2">
        <v>448</v>
      </c>
      <c r="B449" s="2">
        <v>21</v>
      </c>
      <c r="C449" s="3" t="s">
        <v>106</v>
      </c>
      <c r="D449" s="3" t="s">
        <v>252</v>
      </c>
      <c r="E449" s="4">
        <v>104889483.1571</v>
      </c>
      <c r="F449" s="4">
        <v>0</v>
      </c>
      <c r="G449" s="4">
        <v>0</v>
      </c>
      <c r="H449" s="4">
        <v>60771370.0252</v>
      </c>
      <c r="I449" s="4">
        <v>127463922.7956</v>
      </c>
      <c r="J449" s="4">
        <v>0</v>
      </c>
      <c r="K449" s="2">
        <v>0</v>
      </c>
      <c r="L449" s="5">
        <v>0</v>
      </c>
      <c r="M449" s="5">
        <v>0</v>
      </c>
      <c r="N449" s="6">
        <v>0</v>
      </c>
      <c r="O449" s="6">
        <v>0</v>
      </c>
      <c r="P449" s="6">
        <v>0</v>
      </c>
      <c r="Q449" s="4">
        <v>5417054.8556</v>
      </c>
    </row>
    <row r="450" ht="30" spans="1:17">
      <c r="A450" s="2">
        <v>449</v>
      </c>
      <c r="B450" s="2">
        <v>21</v>
      </c>
      <c r="C450" s="3" t="s">
        <v>106</v>
      </c>
      <c r="D450" s="3" t="s">
        <v>254</v>
      </c>
      <c r="E450" s="4">
        <v>111429842.3212</v>
      </c>
      <c r="F450" s="4">
        <v>0</v>
      </c>
      <c r="G450" s="4">
        <v>0</v>
      </c>
      <c r="H450" s="4">
        <v>64560754.5746</v>
      </c>
      <c r="I450" s="4">
        <v>134168274.0645</v>
      </c>
      <c r="J450" s="4">
        <v>0</v>
      </c>
      <c r="K450" s="2">
        <v>0</v>
      </c>
      <c r="L450" s="5">
        <v>0</v>
      </c>
      <c r="M450" s="5">
        <v>0</v>
      </c>
      <c r="N450" s="6">
        <v>0</v>
      </c>
      <c r="O450" s="6">
        <v>0</v>
      </c>
      <c r="P450" s="6">
        <v>0</v>
      </c>
      <c r="Q450" s="4">
        <v>5689510.9298</v>
      </c>
    </row>
    <row r="451" ht="45" spans="1:17">
      <c r="A451" s="2">
        <v>450</v>
      </c>
      <c r="B451" s="2">
        <v>21</v>
      </c>
      <c r="C451" s="3" t="s">
        <v>106</v>
      </c>
      <c r="D451" s="3" t="s">
        <v>256</v>
      </c>
      <c r="E451" s="4">
        <v>138430842.6013</v>
      </c>
      <c r="F451" s="4">
        <v>0</v>
      </c>
      <c r="G451" s="4">
        <v>0</v>
      </c>
      <c r="H451" s="4">
        <v>80204723.1564</v>
      </c>
      <c r="I451" s="4">
        <v>169709094.6392</v>
      </c>
      <c r="J451" s="4">
        <v>0</v>
      </c>
      <c r="K451" s="2">
        <v>0</v>
      </c>
      <c r="L451" s="5">
        <v>0</v>
      </c>
      <c r="M451" s="5">
        <v>0</v>
      </c>
      <c r="N451" s="6">
        <v>0</v>
      </c>
      <c r="O451" s="6">
        <v>0</v>
      </c>
      <c r="P451" s="6">
        <v>0</v>
      </c>
      <c r="Q451" s="4">
        <v>7133843.4327</v>
      </c>
    </row>
    <row r="452" ht="15" spans="1:17">
      <c r="A452" s="2">
        <v>451</v>
      </c>
      <c r="B452" s="2">
        <v>21</v>
      </c>
      <c r="C452" s="3" t="s">
        <v>106</v>
      </c>
      <c r="D452" s="3" t="s">
        <v>258</v>
      </c>
      <c r="E452" s="4">
        <v>96390414.8756</v>
      </c>
      <c r="F452" s="4">
        <v>0</v>
      </c>
      <c r="G452" s="4">
        <v>0</v>
      </c>
      <c r="H452" s="4">
        <v>55847139.2267</v>
      </c>
      <c r="I452" s="4">
        <v>127390742.7383</v>
      </c>
      <c r="J452" s="4">
        <v>0</v>
      </c>
      <c r="K452" s="2">
        <v>0</v>
      </c>
      <c r="L452" s="5">
        <v>0</v>
      </c>
      <c r="M452" s="5">
        <v>0</v>
      </c>
      <c r="N452" s="6">
        <v>0</v>
      </c>
      <c r="O452" s="6">
        <v>0</v>
      </c>
      <c r="P452" s="6">
        <v>0</v>
      </c>
      <c r="Q452" s="4">
        <v>5414080.9137</v>
      </c>
    </row>
    <row r="453" ht="30" spans="1:17">
      <c r="A453" s="2">
        <v>452</v>
      </c>
      <c r="B453" s="2">
        <v>21</v>
      </c>
      <c r="C453" s="3" t="s">
        <v>106</v>
      </c>
      <c r="D453" s="3" t="s">
        <v>260</v>
      </c>
      <c r="E453" s="4">
        <v>101813434.557</v>
      </c>
      <c r="F453" s="4">
        <v>0</v>
      </c>
      <c r="G453" s="4">
        <v>0</v>
      </c>
      <c r="H453" s="4">
        <v>58989154.2867</v>
      </c>
      <c r="I453" s="4">
        <v>136150895.2139</v>
      </c>
      <c r="J453" s="4">
        <v>0</v>
      </c>
      <c r="K453" s="2">
        <v>0</v>
      </c>
      <c r="L453" s="5">
        <v>0</v>
      </c>
      <c r="M453" s="5">
        <v>0</v>
      </c>
      <c r="N453" s="6">
        <v>0</v>
      </c>
      <c r="O453" s="6">
        <v>0</v>
      </c>
      <c r="P453" s="6">
        <v>0</v>
      </c>
      <c r="Q453" s="4">
        <v>5770082.0624</v>
      </c>
    </row>
    <row r="454" ht="15" spans="1:17">
      <c r="A454" s="2">
        <v>453</v>
      </c>
      <c r="B454" s="2">
        <v>21</v>
      </c>
      <c r="C454" s="3" t="s">
        <v>106</v>
      </c>
      <c r="D454" s="3" t="s">
        <v>262</v>
      </c>
      <c r="E454" s="4">
        <v>112322348.8305</v>
      </c>
      <c r="F454" s="4">
        <v>0</v>
      </c>
      <c r="G454" s="4">
        <v>0</v>
      </c>
      <c r="H454" s="4">
        <v>65077859.2613</v>
      </c>
      <c r="I454" s="4">
        <v>148592386.6336</v>
      </c>
      <c r="J454" s="4">
        <v>0</v>
      </c>
      <c r="K454" s="2">
        <v>0</v>
      </c>
      <c r="L454" s="5">
        <v>0</v>
      </c>
      <c r="M454" s="5">
        <v>0</v>
      </c>
      <c r="N454" s="6">
        <v>0</v>
      </c>
      <c r="O454" s="6">
        <v>0</v>
      </c>
      <c r="P454" s="6">
        <v>0</v>
      </c>
      <c r="Q454" s="4">
        <v>6275688.015</v>
      </c>
    </row>
    <row r="455" ht="15" spans="1:17">
      <c r="A455" s="2">
        <v>454</v>
      </c>
      <c r="B455" s="2">
        <v>21</v>
      </c>
      <c r="C455" s="3" t="s">
        <v>106</v>
      </c>
      <c r="D455" s="3" t="s">
        <v>264</v>
      </c>
      <c r="E455" s="4">
        <v>93476729.0061</v>
      </c>
      <c r="F455" s="4">
        <v>0</v>
      </c>
      <c r="G455" s="4">
        <v>0</v>
      </c>
      <c r="H455" s="4">
        <v>54158993.983</v>
      </c>
      <c r="I455" s="4">
        <v>116866627.5977</v>
      </c>
      <c r="J455" s="4">
        <v>0</v>
      </c>
      <c r="K455" s="2">
        <v>0</v>
      </c>
      <c r="L455" s="5">
        <v>0</v>
      </c>
      <c r="M455" s="5">
        <v>0</v>
      </c>
      <c r="N455" s="6">
        <v>0</v>
      </c>
      <c r="O455" s="6">
        <v>0</v>
      </c>
      <c r="P455" s="6">
        <v>0</v>
      </c>
      <c r="Q455" s="4">
        <v>4986394.6274</v>
      </c>
    </row>
    <row r="456" ht="30" spans="1:17">
      <c r="A456" s="2">
        <v>455</v>
      </c>
      <c r="B456" s="2">
        <v>21</v>
      </c>
      <c r="C456" s="3" t="s">
        <v>106</v>
      </c>
      <c r="D456" s="3" t="s">
        <v>266</v>
      </c>
      <c r="E456" s="4">
        <v>107270655.5213</v>
      </c>
      <c r="F456" s="4">
        <v>0</v>
      </c>
      <c r="G456" s="4">
        <v>0</v>
      </c>
      <c r="H456" s="4">
        <v>62150985.0494</v>
      </c>
      <c r="I456" s="4">
        <v>137204805.5966</v>
      </c>
      <c r="J456" s="4">
        <v>0</v>
      </c>
      <c r="K456" s="2">
        <v>0</v>
      </c>
      <c r="L456" s="5">
        <v>0</v>
      </c>
      <c r="M456" s="5">
        <v>0</v>
      </c>
      <c r="N456" s="6">
        <v>0</v>
      </c>
      <c r="O456" s="6">
        <v>0</v>
      </c>
      <c r="P456" s="6">
        <v>0</v>
      </c>
      <c r="Q456" s="4">
        <v>5812911.6031</v>
      </c>
    </row>
    <row r="457" ht="30" spans="1:17">
      <c r="A457" s="2">
        <v>456</v>
      </c>
      <c r="B457" s="2">
        <v>21</v>
      </c>
      <c r="C457" s="3" t="s">
        <v>106</v>
      </c>
      <c r="D457" s="3" t="s">
        <v>268</v>
      </c>
      <c r="E457" s="4">
        <v>124101991.2025</v>
      </c>
      <c r="F457" s="4">
        <v>0</v>
      </c>
      <c r="G457" s="4">
        <v>0</v>
      </c>
      <c r="H457" s="4">
        <v>71902804.7545</v>
      </c>
      <c r="I457" s="4">
        <v>143400423.2145</v>
      </c>
      <c r="J457" s="4">
        <v>0</v>
      </c>
      <c r="K457" s="2">
        <v>0</v>
      </c>
      <c r="L457" s="5">
        <v>0</v>
      </c>
      <c r="M457" s="5">
        <v>0</v>
      </c>
      <c r="N457" s="6">
        <v>0</v>
      </c>
      <c r="O457" s="6">
        <v>0</v>
      </c>
      <c r="P457" s="6">
        <v>0</v>
      </c>
      <c r="Q457" s="4">
        <v>6064693.4065</v>
      </c>
    </row>
    <row r="458" ht="15" spans="1:17">
      <c r="A458" s="2">
        <v>457</v>
      </c>
      <c r="B458" s="2">
        <v>21</v>
      </c>
      <c r="C458" s="3" t="s">
        <v>106</v>
      </c>
      <c r="D458" s="3" t="s">
        <v>270</v>
      </c>
      <c r="E458" s="4">
        <v>99429744.7063</v>
      </c>
      <c r="F458" s="4">
        <v>0</v>
      </c>
      <c r="G458" s="4">
        <v>0</v>
      </c>
      <c r="H458" s="4">
        <v>57608080.6692</v>
      </c>
      <c r="I458" s="4">
        <v>128435248.455</v>
      </c>
      <c r="J458" s="4">
        <v>0</v>
      </c>
      <c r="K458" s="2">
        <v>0</v>
      </c>
      <c r="L458" s="5">
        <v>0</v>
      </c>
      <c r="M458" s="5">
        <v>0</v>
      </c>
      <c r="N458" s="6">
        <v>0</v>
      </c>
      <c r="O458" s="6">
        <v>0</v>
      </c>
      <c r="P458" s="6">
        <v>0</v>
      </c>
      <c r="Q458" s="4">
        <v>5456528.261</v>
      </c>
    </row>
    <row r="459" ht="30" spans="1:17">
      <c r="A459" s="2">
        <v>458</v>
      </c>
      <c r="B459" s="2">
        <v>21</v>
      </c>
      <c r="C459" s="3" t="s">
        <v>106</v>
      </c>
      <c r="D459" s="3" t="s">
        <v>272</v>
      </c>
      <c r="E459" s="4">
        <v>97984912.7514</v>
      </c>
      <c r="F459" s="4">
        <v>0</v>
      </c>
      <c r="G459" s="4">
        <v>0</v>
      </c>
      <c r="H459" s="4">
        <v>56770967.0262</v>
      </c>
      <c r="I459" s="4">
        <v>118199151.2104</v>
      </c>
      <c r="J459" s="4">
        <v>0</v>
      </c>
      <c r="K459" s="2">
        <v>0</v>
      </c>
      <c r="L459" s="5">
        <v>0</v>
      </c>
      <c r="M459" s="5">
        <v>0</v>
      </c>
      <c r="N459" s="6">
        <v>0</v>
      </c>
      <c r="O459" s="6">
        <v>0</v>
      </c>
      <c r="P459" s="6">
        <v>0</v>
      </c>
      <c r="Q459" s="4">
        <v>5040546.6457</v>
      </c>
    </row>
    <row r="460" ht="30" spans="1:17">
      <c r="A460" s="2">
        <v>459</v>
      </c>
      <c r="B460" s="2">
        <v>21</v>
      </c>
      <c r="C460" s="3" t="s">
        <v>106</v>
      </c>
      <c r="D460" s="3" t="s">
        <v>275</v>
      </c>
      <c r="E460" s="4">
        <v>101683774.3545</v>
      </c>
      <c r="F460" s="4">
        <v>0</v>
      </c>
      <c r="G460" s="4">
        <v>0</v>
      </c>
      <c r="H460" s="4">
        <v>58914031.1389</v>
      </c>
      <c r="I460" s="4">
        <v>129134720.4882</v>
      </c>
      <c r="J460" s="4">
        <v>0</v>
      </c>
      <c r="K460" s="2">
        <v>0</v>
      </c>
      <c r="L460" s="5">
        <v>0</v>
      </c>
      <c r="M460" s="5">
        <v>0</v>
      </c>
      <c r="N460" s="6">
        <v>0</v>
      </c>
      <c r="O460" s="6">
        <v>0</v>
      </c>
      <c r="P460" s="6">
        <v>0</v>
      </c>
      <c r="Q460" s="4">
        <v>5484953.8904</v>
      </c>
    </row>
    <row r="461" ht="15" spans="1:17">
      <c r="A461" s="2">
        <v>460</v>
      </c>
      <c r="B461" s="2">
        <v>21</v>
      </c>
      <c r="C461" s="3" t="s">
        <v>106</v>
      </c>
      <c r="D461" s="3" t="s">
        <v>277</v>
      </c>
      <c r="E461" s="4">
        <v>123023763.8314</v>
      </c>
      <c r="F461" s="4">
        <v>0</v>
      </c>
      <c r="G461" s="4">
        <v>0</v>
      </c>
      <c r="H461" s="4">
        <v>71278096.2273</v>
      </c>
      <c r="I461" s="4">
        <v>135919011.418</v>
      </c>
      <c r="J461" s="4">
        <v>0</v>
      </c>
      <c r="K461" s="2">
        <v>0</v>
      </c>
      <c r="L461" s="5">
        <v>0</v>
      </c>
      <c r="M461" s="5">
        <v>0</v>
      </c>
      <c r="N461" s="6">
        <v>0</v>
      </c>
      <c r="O461" s="6">
        <v>0</v>
      </c>
      <c r="P461" s="6">
        <v>0</v>
      </c>
      <c r="Q461" s="4">
        <v>5760658.608</v>
      </c>
    </row>
    <row r="462" ht="15" spans="1:17">
      <c r="A462" s="2">
        <v>461</v>
      </c>
      <c r="B462" s="2">
        <v>21</v>
      </c>
      <c r="C462" s="3" t="s">
        <v>106</v>
      </c>
      <c r="D462" s="3" t="s">
        <v>279</v>
      </c>
      <c r="E462" s="4">
        <v>94535257.3594</v>
      </c>
      <c r="F462" s="4">
        <v>0</v>
      </c>
      <c r="G462" s="4">
        <v>0</v>
      </c>
      <c r="H462" s="4">
        <v>54772289.1991</v>
      </c>
      <c r="I462" s="4">
        <v>121091086.0029</v>
      </c>
      <c r="J462" s="4">
        <v>0</v>
      </c>
      <c r="K462" s="2">
        <v>0</v>
      </c>
      <c r="L462" s="5">
        <v>0</v>
      </c>
      <c r="M462" s="5">
        <v>0</v>
      </c>
      <c r="N462" s="6">
        <v>0</v>
      </c>
      <c r="O462" s="6">
        <v>0</v>
      </c>
      <c r="P462" s="6">
        <v>0</v>
      </c>
      <c r="Q462" s="4">
        <v>5158071.0964</v>
      </c>
    </row>
    <row r="463" ht="15" spans="1:17">
      <c r="A463" s="2">
        <v>462</v>
      </c>
      <c r="B463" s="2">
        <v>21</v>
      </c>
      <c r="C463" s="3" t="s">
        <v>106</v>
      </c>
      <c r="D463" s="3" t="s">
        <v>281</v>
      </c>
      <c r="E463" s="4">
        <v>112917436.5512</v>
      </c>
      <c r="F463" s="4">
        <v>0</v>
      </c>
      <c r="G463" s="4">
        <v>0</v>
      </c>
      <c r="H463" s="4">
        <v>65422644.0289</v>
      </c>
      <c r="I463" s="4">
        <v>140420613.5742</v>
      </c>
      <c r="J463" s="4">
        <v>0</v>
      </c>
      <c r="K463" s="2">
        <v>0</v>
      </c>
      <c r="L463" s="5">
        <v>0</v>
      </c>
      <c r="M463" s="5">
        <v>0</v>
      </c>
      <c r="N463" s="6">
        <v>0</v>
      </c>
      <c r="O463" s="6">
        <v>0</v>
      </c>
      <c r="P463" s="6">
        <v>0</v>
      </c>
      <c r="Q463" s="4">
        <v>5943597.8368</v>
      </c>
    </row>
    <row r="464" ht="15" spans="1:17">
      <c r="A464" s="2">
        <v>463</v>
      </c>
      <c r="B464" s="2">
        <v>22</v>
      </c>
      <c r="C464" s="3" t="s">
        <v>107</v>
      </c>
      <c r="D464" s="3" t="s">
        <v>285</v>
      </c>
      <c r="E464" s="4">
        <v>120612032.0986</v>
      </c>
      <c r="F464" s="4">
        <v>0</v>
      </c>
      <c r="G464" s="4">
        <v>0</v>
      </c>
      <c r="H464" s="4">
        <v>69880775.5701</v>
      </c>
      <c r="I464" s="4">
        <v>153274025.4712</v>
      </c>
      <c r="J464" s="4">
        <v>0</v>
      </c>
      <c r="K464" s="2">
        <v>0</v>
      </c>
      <c r="L464" s="5">
        <v>0</v>
      </c>
      <c r="M464" s="5">
        <v>0</v>
      </c>
      <c r="N464" s="6">
        <v>0</v>
      </c>
      <c r="O464" s="6">
        <v>0</v>
      </c>
      <c r="P464" s="6">
        <v>0</v>
      </c>
      <c r="Q464" s="4">
        <v>6569588.0699</v>
      </c>
    </row>
    <row r="465" ht="30" spans="1:17">
      <c r="A465" s="2">
        <v>464</v>
      </c>
      <c r="B465" s="2">
        <v>22</v>
      </c>
      <c r="C465" s="3" t="s">
        <v>107</v>
      </c>
      <c r="D465" s="3" t="s">
        <v>287</v>
      </c>
      <c r="E465" s="4">
        <v>106648254.3328</v>
      </c>
      <c r="F465" s="4">
        <v>0</v>
      </c>
      <c r="G465" s="4">
        <v>0</v>
      </c>
      <c r="H465" s="4">
        <v>61790375.2744</v>
      </c>
      <c r="I465" s="4">
        <v>129799685.2598</v>
      </c>
      <c r="J465" s="4">
        <v>0</v>
      </c>
      <c r="K465" s="2">
        <v>0</v>
      </c>
      <c r="L465" s="5">
        <v>0</v>
      </c>
      <c r="M465" s="5">
        <v>0</v>
      </c>
      <c r="N465" s="6">
        <v>0</v>
      </c>
      <c r="O465" s="6">
        <v>0</v>
      </c>
      <c r="P465" s="6">
        <v>0</v>
      </c>
      <c r="Q465" s="4">
        <v>5615621.5604</v>
      </c>
    </row>
    <row r="466" ht="15" spans="1:17">
      <c r="A466" s="2">
        <v>465</v>
      </c>
      <c r="B466" s="2">
        <v>22</v>
      </c>
      <c r="C466" s="3" t="s">
        <v>107</v>
      </c>
      <c r="D466" s="3" t="s">
        <v>289</v>
      </c>
      <c r="E466" s="4">
        <v>134595265.3458</v>
      </c>
      <c r="F466" s="4">
        <v>0</v>
      </c>
      <c r="G466" s="4">
        <v>0</v>
      </c>
      <c r="H466" s="4">
        <v>77982448.0756</v>
      </c>
      <c r="I466" s="4">
        <v>172423982.7012</v>
      </c>
      <c r="J466" s="4">
        <v>0</v>
      </c>
      <c r="K466" s="2">
        <v>0</v>
      </c>
      <c r="L466" s="5">
        <v>0</v>
      </c>
      <c r="M466" s="5">
        <v>0</v>
      </c>
      <c r="N466" s="6">
        <v>0</v>
      </c>
      <c r="O466" s="6">
        <v>0</v>
      </c>
      <c r="P466" s="6">
        <v>0</v>
      </c>
      <c r="Q466" s="4">
        <v>7347817.3063</v>
      </c>
    </row>
    <row r="467" ht="15" spans="1:17">
      <c r="A467" s="2">
        <v>466</v>
      </c>
      <c r="B467" s="2">
        <v>22</v>
      </c>
      <c r="C467" s="3" t="s">
        <v>107</v>
      </c>
      <c r="D467" s="3" t="s">
        <v>291</v>
      </c>
      <c r="E467" s="4">
        <v>106571152.614</v>
      </c>
      <c r="F467" s="4">
        <v>0</v>
      </c>
      <c r="G467" s="4">
        <v>0</v>
      </c>
      <c r="H467" s="4">
        <v>61745703.712</v>
      </c>
      <c r="I467" s="4">
        <v>134993412.0538</v>
      </c>
      <c r="J467" s="4">
        <v>0</v>
      </c>
      <c r="K467" s="2">
        <v>0</v>
      </c>
      <c r="L467" s="5">
        <v>0</v>
      </c>
      <c r="M467" s="5">
        <v>0</v>
      </c>
      <c r="N467" s="6">
        <v>0</v>
      </c>
      <c r="O467" s="6">
        <v>0</v>
      </c>
      <c r="P467" s="6">
        <v>0</v>
      </c>
      <c r="Q467" s="4">
        <v>5826687.83</v>
      </c>
    </row>
    <row r="468" ht="15" spans="1:17">
      <c r="A468" s="2">
        <v>467</v>
      </c>
      <c r="B468" s="2">
        <v>22</v>
      </c>
      <c r="C468" s="3" t="s">
        <v>107</v>
      </c>
      <c r="D468" s="3" t="s">
        <v>293</v>
      </c>
      <c r="E468" s="4">
        <v>145715867.5089</v>
      </c>
      <c r="F468" s="4">
        <v>0</v>
      </c>
      <c r="G468" s="4">
        <v>0</v>
      </c>
      <c r="H468" s="4">
        <v>84425555.703</v>
      </c>
      <c r="I468" s="4">
        <v>170354662.2872</v>
      </c>
      <c r="J468" s="4">
        <v>0</v>
      </c>
      <c r="K468" s="2">
        <v>0</v>
      </c>
      <c r="L468" s="5">
        <v>0</v>
      </c>
      <c r="M468" s="5">
        <v>0</v>
      </c>
      <c r="N468" s="6">
        <v>0</v>
      </c>
      <c r="O468" s="6">
        <v>0</v>
      </c>
      <c r="P468" s="6">
        <v>0</v>
      </c>
      <c r="Q468" s="4">
        <v>7263722.8289</v>
      </c>
    </row>
    <row r="469" ht="15" spans="1:17">
      <c r="A469" s="2">
        <v>468</v>
      </c>
      <c r="B469" s="2">
        <v>22</v>
      </c>
      <c r="C469" s="3" t="s">
        <v>107</v>
      </c>
      <c r="D469" s="3" t="s">
        <v>295</v>
      </c>
      <c r="E469" s="4">
        <v>113295153.4229</v>
      </c>
      <c r="F469" s="4">
        <v>0</v>
      </c>
      <c r="G469" s="4">
        <v>0</v>
      </c>
      <c r="H469" s="4">
        <v>65641487.4351</v>
      </c>
      <c r="I469" s="4">
        <v>131506632.1373</v>
      </c>
      <c r="J469" s="4">
        <v>0</v>
      </c>
      <c r="K469" s="2">
        <v>0</v>
      </c>
      <c r="L469" s="5">
        <v>0</v>
      </c>
      <c r="M469" s="5">
        <v>0</v>
      </c>
      <c r="N469" s="6">
        <v>0</v>
      </c>
      <c r="O469" s="6">
        <v>0</v>
      </c>
      <c r="P469" s="6">
        <v>0</v>
      </c>
      <c r="Q469" s="4">
        <v>5684989.6508</v>
      </c>
    </row>
    <row r="470" ht="15" spans="1:17">
      <c r="A470" s="2">
        <v>469</v>
      </c>
      <c r="B470" s="2">
        <v>22</v>
      </c>
      <c r="C470" s="3" t="s">
        <v>107</v>
      </c>
      <c r="D470" s="3" t="s">
        <v>297</v>
      </c>
      <c r="E470" s="4">
        <v>95064922.8501</v>
      </c>
      <c r="F470" s="4">
        <v>0</v>
      </c>
      <c r="G470" s="4">
        <v>0</v>
      </c>
      <c r="H470" s="4">
        <v>55079169.3224</v>
      </c>
      <c r="I470" s="4">
        <v>117307349.8645</v>
      </c>
      <c r="J470" s="4">
        <v>0</v>
      </c>
      <c r="K470" s="2">
        <v>0</v>
      </c>
      <c r="L470" s="5">
        <v>0</v>
      </c>
      <c r="M470" s="5">
        <v>0</v>
      </c>
      <c r="N470" s="6">
        <v>0</v>
      </c>
      <c r="O470" s="6">
        <v>0</v>
      </c>
      <c r="P470" s="6">
        <v>0</v>
      </c>
      <c r="Q470" s="4">
        <v>5107949.3751</v>
      </c>
    </row>
    <row r="471" ht="30" spans="1:17">
      <c r="A471" s="2">
        <v>470</v>
      </c>
      <c r="B471" s="2">
        <v>22</v>
      </c>
      <c r="C471" s="3" t="s">
        <v>107</v>
      </c>
      <c r="D471" s="3" t="s">
        <v>299</v>
      </c>
      <c r="E471" s="4">
        <v>111397233.0902</v>
      </c>
      <c r="F471" s="4">
        <v>0</v>
      </c>
      <c r="G471" s="4">
        <v>0</v>
      </c>
      <c r="H471" s="4">
        <v>64541861.2824</v>
      </c>
      <c r="I471" s="4">
        <v>137352513.7386</v>
      </c>
      <c r="J471" s="4">
        <v>0</v>
      </c>
      <c r="K471" s="2">
        <v>0</v>
      </c>
      <c r="L471" s="5">
        <v>0</v>
      </c>
      <c r="M471" s="5">
        <v>0</v>
      </c>
      <c r="N471" s="6">
        <v>0</v>
      </c>
      <c r="O471" s="6">
        <v>0</v>
      </c>
      <c r="P471" s="6">
        <v>0</v>
      </c>
      <c r="Q471" s="4">
        <v>5922558.6396</v>
      </c>
    </row>
    <row r="472" ht="15" spans="1:17">
      <c r="A472" s="2">
        <v>471</v>
      </c>
      <c r="B472" s="2">
        <v>22</v>
      </c>
      <c r="C472" s="3" t="s">
        <v>107</v>
      </c>
      <c r="D472" s="3" t="s">
        <v>301</v>
      </c>
      <c r="E472" s="4">
        <v>109247699.0393</v>
      </c>
      <c r="F472" s="4">
        <v>0</v>
      </c>
      <c r="G472" s="4">
        <v>0</v>
      </c>
      <c r="H472" s="4">
        <v>63296453.9714</v>
      </c>
      <c r="I472" s="4">
        <v>129096686.4769</v>
      </c>
      <c r="J472" s="4">
        <v>0</v>
      </c>
      <c r="K472" s="2">
        <v>0</v>
      </c>
      <c r="L472" s="5">
        <v>0</v>
      </c>
      <c r="M472" s="5">
        <v>0</v>
      </c>
      <c r="N472" s="6">
        <v>0</v>
      </c>
      <c r="O472" s="6">
        <v>0</v>
      </c>
      <c r="P472" s="6">
        <v>0</v>
      </c>
      <c r="Q472" s="4">
        <v>5587052.6085</v>
      </c>
    </row>
    <row r="473" ht="30" spans="1:17">
      <c r="A473" s="2">
        <v>472</v>
      </c>
      <c r="B473" s="2">
        <v>22</v>
      </c>
      <c r="C473" s="3" t="s">
        <v>107</v>
      </c>
      <c r="D473" s="3" t="s">
        <v>303</v>
      </c>
      <c r="E473" s="4">
        <v>115499603.7147</v>
      </c>
      <c r="F473" s="4">
        <v>0</v>
      </c>
      <c r="G473" s="4">
        <v>0</v>
      </c>
      <c r="H473" s="4">
        <v>66918712.3804</v>
      </c>
      <c r="I473" s="4">
        <v>136596025.9179</v>
      </c>
      <c r="J473" s="4">
        <v>0</v>
      </c>
      <c r="K473" s="2">
        <v>0</v>
      </c>
      <c r="L473" s="5">
        <v>0</v>
      </c>
      <c r="M473" s="5">
        <v>0</v>
      </c>
      <c r="N473" s="6">
        <v>0</v>
      </c>
      <c r="O473" s="6">
        <v>0</v>
      </c>
      <c r="P473" s="6">
        <v>0</v>
      </c>
      <c r="Q473" s="4">
        <v>5891815.9631</v>
      </c>
    </row>
    <row r="474" ht="15" spans="1:17">
      <c r="A474" s="2">
        <v>473</v>
      </c>
      <c r="B474" s="2">
        <v>22</v>
      </c>
      <c r="C474" s="3" t="s">
        <v>107</v>
      </c>
      <c r="D474" s="3" t="s">
        <v>107</v>
      </c>
      <c r="E474" s="4">
        <v>101672987.0806</v>
      </c>
      <c r="F474" s="4">
        <v>0</v>
      </c>
      <c r="G474" s="4">
        <v>0</v>
      </c>
      <c r="H474" s="4">
        <v>58907781.1566</v>
      </c>
      <c r="I474" s="4">
        <v>127912580.2494</v>
      </c>
      <c r="J474" s="4">
        <v>0</v>
      </c>
      <c r="K474" s="2">
        <v>0</v>
      </c>
      <c r="L474" s="5">
        <v>0</v>
      </c>
      <c r="M474" s="5">
        <v>0</v>
      </c>
      <c r="N474" s="6">
        <v>0</v>
      </c>
      <c r="O474" s="6">
        <v>0</v>
      </c>
      <c r="P474" s="6">
        <v>0</v>
      </c>
      <c r="Q474" s="4">
        <v>5538932.0788</v>
      </c>
    </row>
    <row r="475" ht="30" spans="1:17">
      <c r="A475" s="2">
        <v>474</v>
      </c>
      <c r="B475" s="2">
        <v>22</v>
      </c>
      <c r="C475" s="3" t="s">
        <v>107</v>
      </c>
      <c r="D475" s="3" t="s">
        <v>306</v>
      </c>
      <c r="E475" s="4">
        <v>129806642.794</v>
      </c>
      <c r="F475" s="4">
        <v>0</v>
      </c>
      <c r="G475" s="4">
        <v>0</v>
      </c>
      <c r="H475" s="4">
        <v>75207993.0564</v>
      </c>
      <c r="I475" s="4">
        <v>151236445.8049</v>
      </c>
      <c r="J475" s="4">
        <v>0</v>
      </c>
      <c r="K475" s="2">
        <v>0</v>
      </c>
      <c r="L475" s="5">
        <v>0</v>
      </c>
      <c r="M475" s="5">
        <v>0</v>
      </c>
      <c r="N475" s="6">
        <v>0</v>
      </c>
      <c r="O475" s="6">
        <v>0</v>
      </c>
      <c r="P475" s="6">
        <v>0</v>
      </c>
      <c r="Q475" s="4">
        <v>6486783.495</v>
      </c>
    </row>
    <row r="476" ht="30" spans="1:17">
      <c r="A476" s="2">
        <v>475</v>
      </c>
      <c r="B476" s="2">
        <v>22</v>
      </c>
      <c r="C476" s="3" t="s">
        <v>107</v>
      </c>
      <c r="D476" s="3" t="s">
        <v>308</v>
      </c>
      <c r="E476" s="4">
        <v>85680131.3024</v>
      </c>
      <c r="F476" s="4">
        <v>0</v>
      </c>
      <c r="G476" s="4">
        <v>0</v>
      </c>
      <c r="H476" s="4">
        <v>49641763.945</v>
      </c>
      <c r="I476" s="4">
        <v>106792345.494</v>
      </c>
      <c r="J476" s="4">
        <v>0</v>
      </c>
      <c r="K476" s="2">
        <v>0</v>
      </c>
      <c r="L476" s="5">
        <v>0</v>
      </c>
      <c r="M476" s="5">
        <v>0</v>
      </c>
      <c r="N476" s="6">
        <v>0</v>
      </c>
      <c r="O476" s="6">
        <v>0</v>
      </c>
      <c r="P476" s="6">
        <v>0</v>
      </c>
      <c r="Q476" s="4">
        <v>4680633.3386</v>
      </c>
    </row>
    <row r="477" ht="15" spans="1:17">
      <c r="A477" s="2">
        <v>476</v>
      </c>
      <c r="B477" s="2">
        <v>22</v>
      </c>
      <c r="C477" s="3" t="s">
        <v>107</v>
      </c>
      <c r="D477" s="3" t="s">
        <v>310</v>
      </c>
      <c r="E477" s="4">
        <v>124566045.9776</v>
      </c>
      <c r="F477" s="4">
        <v>0</v>
      </c>
      <c r="G477" s="4">
        <v>0</v>
      </c>
      <c r="H477" s="4">
        <v>72171671.0278</v>
      </c>
      <c r="I477" s="4">
        <v>150327719.9534</v>
      </c>
      <c r="J477" s="4">
        <v>0</v>
      </c>
      <c r="K477" s="2">
        <v>0</v>
      </c>
      <c r="L477" s="5">
        <v>0</v>
      </c>
      <c r="M477" s="5">
        <v>0</v>
      </c>
      <c r="N477" s="6">
        <v>0</v>
      </c>
      <c r="O477" s="6">
        <v>0</v>
      </c>
      <c r="P477" s="6">
        <v>0</v>
      </c>
      <c r="Q477" s="4">
        <v>6449854.064</v>
      </c>
    </row>
    <row r="478" ht="45" spans="1:17">
      <c r="A478" s="2">
        <v>477</v>
      </c>
      <c r="B478" s="2">
        <v>22</v>
      </c>
      <c r="C478" s="3" t="s">
        <v>107</v>
      </c>
      <c r="D478" s="3" t="s">
        <v>312</v>
      </c>
      <c r="E478" s="4">
        <v>83180268.9884</v>
      </c>
      <c r="F478" s="4">
        <v>0</v>
      </c>
      <c r="G478" s="4">
        <v>0</v>
      </c>
      <c r="H478" s="4">
        <v>48193381.7705</v>
      </c>
      <c r="I478" s="4">
        <v>105494795.483</v>
      </c>
      <c r="J478" s="4">
        <v>0</v>
      </c>
      <c r="K478" s="2">
        <v>0</v>
      </c>
      <c r="L478" s="5">
        <v>0</v>
      </c>
      <c r="M478" s="5">
        <v>0</v>
      </c>
      <c r="N478" s="6">
        <v>0</v>
      </c>
      <c r="O478" s="6">
        <v>0</v>
      </c>
      <c r="P478" s="6">
        <v>0</v>
      </c>
      <c r="Q478" s="4">
        <v>4627902.6018</v>
      </c>
    </row>
    <row r="479" ht="15" spans="1:17">
      <c r="A479" s="2">
        <v>478</v>
      </c>
      <c r="B479" s="2">
        <v>22</v>
      </c>
      <c r="C479" s="3" t="s">
        <v>107</v>
      </c>
      <c r="D479" s="3" t="s">
        <v>314</v>
      </c>
      <c r="E479" s="4">
        <v>120592433.0562</v>
      </c>
      <c r="F479" s="4">
        <v>0</v>
      </c>
      <c r="G479" s="4">
        <v>0</v>
      </c>
      <c r="H479" s="4">
        <v>69869420.1833</v>
      </c>
      <c r="I479" s="4">
        <v>152628924.1633</v>
      </c>
      <c r="J479" s="4">
        <v>0</v>
      </c>
      <c r="K479" s="2">
        <v>0</v>
      </c>
      <c r="L479" s="5">
        <v>0</v>
      </c>
      <c r="M479" s="5">
        <v>0</v>
      </c>
      <c r="N479" s="6">
        <v>0</v>
      </c>
      <c r="O479" s="6">
        <v>0</v>
      </c>
      <c r="P479" s="6">
        <v>0</v>
      </c>
      <c r="Q479" s="4">
        <v>6543371.9958</v>
      </c>
    </row>
    <row r="480" ht="15" spans="1:17">
      <c r="A480" s="2">
        <v>479</v>
      </c>
      <c r="B480" s="2">
        <v>22</v>
      </c>
      <c r="C480" s="3" t="s">
        <v>107</v>
      </c>
      <c r="D480" s="3" t="s">
        <v>316</v>
      </c>
      <c r="E480" s="4">
        <v>150820375.2614</v>
      </c>
      <c r="F480" s="4">
        <v>0</v>
      </c>
      <c r="G480" s="4">
        <v>0</v>
      </c>
      <c r="H480" s="4">
        <v>87383029.7994</v>
      </c>
      <c r="I480" s="4">
        <v>187973128.4396</v>
      </c>
      <c r="J480" s="4">
        <v>0</v>
      </c>
      <c r="K480" s="2">
        <v>0</v>
      </c>
      <c r="L480" s="5">
        <v>0</v>
      </c>
      <c r="M480" s="5">
        <v>0</v>
      </c>
      <c r="N480" s="6">
        <v>0</v>
      </c>
      <c r="O480" s="6">
        <v>0</v>
      </c>
      <c r="P480" s="6">
        <v>0</v>
      </c>
      <c r="Q480" s="4">
        <v>7979714.2693</v>
      </c>
    </row>
    <row r="481" ht="30" spans="1:17">
      <c r="A481" s="2">
        <v>480</v>
      </c>
      <c r="B481" s="2">
        <v>22</v>
      </c>
      <c r="C481" s="3" t="s">
        <v>107</v>
      </c>
      <c r="D481" s="3" t="s">
        <v>319</v>
      </c>
      <c r="E481" s="4">
        <v>113926168.437</v>
      </c>
      <c r="F481" s="4">
        <v>0</v>
      </c>
      <c r="G481" s="4">
        <v>0</v>
      </c>
      <c r="H481" s="4">
        <v>66007087.9297</v>
      </c>
      <c r="I481" s="4">
        <v>140918057.7328</v>
      </c>
      <c r="J481" s="4">
        <v>0</v>
      </c>
      <c r="K481" s="2">
        <v>0</v>
      </c>
      <c r="L481" s="5">
        <v>0</v>
      </c>
      <c r="M481" s="5">
        <v>0</v>
      </c>
      <c r="N481" s="6">
        <v>0</v>
      </c>
      <c r="O481" s="6">
        <v>0</v>
      </c>
      <c r="P481" s="6">
        <v>0</v>
      </c>
      <c r="Q481" s="4">
        <v>6067457.688</v>
      </c>
    </row>
    <row r="482" ht="15" spans="1:17">
      <c r="A482" s="2">
        <v>481</v>
      </c>
      <c r="B482" s="2">
        <v>22</v>
      </c>
      <c r="C482" s="3" t="s">
        <v>107</v>
      </c>
      <c r="D482" s="3" t="s">
        <v>320</v>
      </c>
      <c r="E482" s="4">
        <v>107870530.498</v>
      </c>
      <c r="F482" s="4">
        <v>0</v>
      </c>
      <c r="G482" s="4">
        <v>0</v>
      </c>
      <c r="H482" s="4">
        <v>62498543.4803</v>
      </c>
      <c r="I482" s="4">
        <v>125708949.4491</v>
      </c>
      <c r="J482" s="4">
        <v>0</v>
      </c>
      <c r="K482" s="2">
        <v>0</v>
      </c>
      <c r="L482" s="5">
        <v>0</v>
      </c>
      <c r="M482" s="5">
        <v>0</v>
      </c>
      <c r="N482" s="6">
        <v>0</v>
      </c>
      <c r="O482" s="6">
        <v>0</v>
      </c>
      <c r="P482" s="6">
        <v>0</v>
      </c>
      <c r="Q482" s="4">
        <v>5449379.4028</v>
      </c>
    </row>
    <row r="483" ht="30" spans="1:17">
      <c r="A483" s="2">
        <v>482</v>
      </c>
      <c r="B483" s="2">
        <v>22</v>
      </c>
      <c r="C483" s="3" t="s">
        <v>107</v>
      </c>
      <c r="D483" s="3" t="s">
        <v>322</v>
      </c>
      <c r="E483" s="4">
        <v>115663288.2858</v>
      </c>
      <c r="F483" s="4">
        <v>0</v>
      </c>
      <c r="G483" s="4">
        <v>0</v>
      </c>
      <c r="H483" s="4">
        <v>67013548.7295</v>
      </c>
      <c r="I483" s="4">
        <v>137647291.2383</v>
      </c>
      <c r="J483" s="4">
        <v>0</v>
      </c>
      <c r="K483" s="2">
        <v>0</v>
      </c>
      <c r="L483" s="5">
        <v>0</v>
      </c>
      <c r="M483" s="5">
        <v>0</v>
      </c>
      <c r="N483" s="6">
        <v>0</v>
      </c>
      <c r="O483" s="6">
        <v>0</v>
      </c>
      <c r="P483" s="6">
        <v>0</v>
      </c>
      <c r="Q483" s="4">
        <v>5934538.012</v>
      </c>
    </row>
    <row r="484" ht="30" spans="1:17">
      <c r="A484" s="2">
        <v>483</v>
      </c>
      <c r="B484" s="2">
        <v>22</v>
      </c>
      <c r="C484" s="3" t="s">
        <v>107</v>
      </c>
      <c r="D484" s="3" t="s">
        <v>324</v>
      </c>
      <c r="E484" s="4">
        <v>113172532.975</v>
      </c>
      <c r="F484" s="4">
        <v>0</v>
      </c>
      <c r="G484" s="4">
        <v>0</v>
      </c>
      <c r="H484" s="4">
        <v>65570443.014</v>
      </c>
      <c r="I484" s="4">
        <v>135039553.6963</v>
      </c>
      <c r="J484" s="4">
        <v>0</v>
      </c>
      <c r="K484" s="2">
        <v>0</v>
      </c>
      <c r="L484" s="5">
        <v>0</v>
      </c>
      <c r="M484" s="5">
        <v>0</v>
      </c>
      <c r="N484" s="6">
        <v>0</v>
      </c>
      <c r="O484" s="6">
        <v>0</v>
      </c>
      <c r="P484" s="6">
        <v>0</v>
      </c>
      <c r="Q484" s="4">
        <v>5828562.9661</v>
      </c>
    </row>
    <row r="485" ht="15" spans="1:17">
      <c r="A485" s="2">
        <v>484</v>
      </c>
      <c r="B485" s="2">
        <v>23</v>
      </c>
      <c r="C485" s="3" t="s">
        <v>108</v>
      </c>
      <c r="D485" s="3" t="s">
        <v>328</v>
      </c>
      <c r="E485" s="4">
        <v>97741741.6402</v>
      </c>
      <c r="F485" s="4">
        <v>0</v>
      </c>
      <c r="G485" s="4">
        <v>0</v>
      </c>
      <c r="H485" s="4">
        <v>56630077.3857</v>
      </c>
      <c r="I485" s="4">
        <v>134497249.987</v>
      </c>
      <c r="J485" s="4">
        <v>0</v>
      </c>
      <c r="K485" s="2">
        <v>0</v>
      </c>
      <c r="L485" s="5">
        <v>0</v>
      </c>
      <c r="M485" s="5">
        <v>0</v>
      </c>
      <c r="N485" s="6">
        <v>0</v>
      </c>
      <c r="O485" s="6">
        <v>0</v>
      </c>
      <c r="P485" s="6">
        <v>0</v>
      </c>
      <c r="Q485" s="4">
        <v>6207892.2255</v>
      </c>
    </row>
    <row r="486" ht="30" spans="1:17">
      <c r="A486" s="2">
        <v>485</v>
      </c>
      <c r="B486" s="2">
        <v>23</v>
      </c>
      <c r="C486" s="3" t="s">
        <v>108</v>
      </c>
      <c r="D486" s="3" t="s">
        <v>330</v>
      </c>
      <c r="E486" s="4">
        <v>160730627.8969</v>
      </c>
      <c r="F486" s="4">
        <v>0</v>
      </c>
      <c r="G486" s="4">
        <v>0</v>
      </c>
      <c r="H486" s="4">
        <v>93124879.3331</v>
      </c>
      <c r="I486" s="4">
        <v>158897655.9028</v>
      </c>
      <c r="J486" s="4">
        <v>0</v>
      </c>
      <c r="K486" s="2">
        <v>0</v>
      </c>
      <c r="L486" s="5">
        <v>0</v>
      </c>
      <c r="M486" s="5">
        <v>0</v>
      </c>
      <c r="N486" s="6">
        <v>0</v>
      </c>
      <c r="O486" s="6">
        <v>0</v>
      </c>
      <c r="P486" s="6">
        <v>0</v>
      </c>
      <c r="Q486" s="4">
        <v>7199492.8351</v>
      </c>
    </row>
    <row r="487" ht="15" spans="1:17">
      <c r="A487" s="2">
        <v>486</v>
      </c>
      <c r="B487" s="2">
        <v>23</v>
      </c>
      <c r="C487" s="3" t="s">
        <v>108</v>
      </c>
      <c r="D487" s="3" t="s">
        <v>332</v>
      </c>
      <c r="E487" s="4">
        <v>123189937.0837</v>
      </c>
      <c r="F487" s="4">
        <v>0</v>
      </c>
      <c r="G487" s="4">
        <v>0</v>
      </c>
      <c r="H487" s="4">
        <v>71374374.4804</v>
      </c>
      <c r="I487" s="4">
        <v>156549428.363</v>
      </c>
      <c r="J487" s="4">
        <v>0</v>
      </c>
      <c r="K487" s="2">
        <v>0</v>
      </c>
      <c r="L487" s="5">
        <v>0</v>
      </c>
      <c r="M487" s="5">
        <v>0</v>
      </c>
      <c r="N487" s="6">
        <v>0</v>
      </c>
      <c r="O487" s="6">
        <v>0</v>
      </c>
      <c r="P487" s="6">
        <v>0</v>
      </c>
      <c r="Q487" s="4">
        <v>7104063.9366</v>
      </c>
    </row>
    <row r="488" ht="15" spans="1:17">
      <c r="A488" s="2">
        <v>487</v>
      </c>
      <c r="B488" s="2">
        <v>23</v>
      </c>
      <c r="C488" s="3" t="s">
        <v>108</v>
      </c>
      <c r="D488" s="3" t="s">
        <v>98</v>
      </c>
      <c r="E488" s="4">
        <v>75019931.1596</v>
      </c>
      <c r="F488" s="4">
        <v>0</v>
      </c>
      <c r="G488" s="4">
        <v>0</v>
      </c>
      <c r="H488" s="4">
        <v>43465406.2404</v>
      </c>
      <c r="I488" s="4">
        <v>113458718.2675</v>
      </c>
      <c r="J488" s="4">
        <v>0</v>
      </c>
      <c r="K488" s="2">
        <v>0</v>
      </c>
      <c r="L488" s="5">
        <v>0</v>
      </c>
      <c r="M488" s="5">
        <v>0</v>
      </c>
      <c r="N488" s="6">
        <v>0</v>
      </c>
      <c r="O488" s="6">
        <v>0</v>
      </c>
      <c r="P488" s="6">
        <v>0</v>
      </c>
      <c r="Q488" s="4">
        <v>5352913.7899</v>
      </c>
    </row>
    <row r="489" ht="30" spans="1:17">
      <c r="A489" s="2">
        <v>488</v>
      </c>
      <c r="B489" s="2">
        <v>23</v>
      </c>
      <c r="C489" s="3" t="s">
        <v>108</v>
      </c>
      <c r="D489" s="3" t="s">
        <v>335</v>
      </c>
      <c r="E489" s="4">
        <v>130167409.5017</v>
      </c>
      <c r="F489" s="4">
        <v>0</v>
      </c>
      <c r="G489" s="4">
        <v>0</v>
      </c>
      <c r="H489" s="4">
        <v>75417015.7957</v>
      </c>
      <c r="I489" s="4">
        <v>157893413.9124</v>
      </c>
      <c r="J489" s="4">
        <v>0</v>
      </c>
      <c r="K489" s="2">
        <v>0</v>
      </c>
      <c r="L489" s="5">
        <v>0</v>
      </c>
      <c r="M489" s="5">
        <v>0</v>
      </c>
      <c r="N489" s="6">
        <v>0</v>
      </c>
      <c r="O489" s="6">
        <v>0</v>
      </c>
      <c r="P489" s="6">
        <v>0</v>
      </c>
      <c r="Q489" s="4">
        <v>7158681.753</v>
      </c>
    </row>
    <row r="490" ht="30" spans="1:17">
      <c r="A490" s="2">
        <v>489</v>
      </c>
      <c r="B490" s="2">
        <v>23</v>
      </c>
      <c r="C490" s="3" t="s">
        <v>108</v>
      </c>
      <c r="D490" s="3" t="s">
        <v>337</v>
      </c>
      <c r="E490" s="4">
        <v>111877232.9753</v>
      </c>
      <c r="F490" s="4">
        <v>0</v>
      </c>
      <c r="G490" s="4">
        <v>0</v>
      </c>
      <c r="H490" s="4">
        <v>64819965.9099</v>
      </c>
      <c r="I490" s="4">
        <v>157384386.3655</v>
      </c>
      <c r="J490" s="4">
        <v>0</v>
      </c>
      <c r="K490" s="2">
        <v>0</v>
      </c>
      <c r="L490" s="5">
        <v>0</v>
      </c>
      <c r="M490" s="5">
        <v>0</v>
      </c>
      <c r="N490" s="6">
        <v>0</v>
      </c>
      <c r="O490" s="6">
        <v>0</v>
      </c>
      <c r="P490" s="6">
        <v>0</v>
      </c>
      <c r="Q490" s="4">
        <v>7137995.5387</v>
      </c>
    </row>
    <row r="491" ht="30" spans="1:17">
      <c r="A491" s="2">
        <v>490</v>
      </c>
      <c r="B491" s="2">
        <v>23</v>
      </c>
      <c r="C491" s="3" t="s">
        <v>108</v>
      </c>
      <c r="D491" s="3" t="s">
        <v>339</v>
      </c>
      <c r="E491" s="4">
        <v>113082958.3858</v>
      </c>
      <c r="F491" s="4">
        <v>0</v>
      </c>
      <c r="G491" s="4">
        <v>0</v>
      </c>
      <c r="H491" s="4">
        <v>65518544.8604</v>
      </c>
      <c r="I491" s="4">
        <v>158671943.919</v>
      </c>
      <c r="J491" s="4">
        <v>0</v>
      </c>
      <c r="K491" s="2">
        <v>0</v>
      </c>
      <c r="L491" s="5">
        <v>0</v>
      </c>
      <c r="M491" s="5">
        <v>0</v>
      </c>
      <c r="N491" s="6">
        <v>0</v>
      </c>
      <c r="O491" s="6">
        <v>0</v>
      </c>
      <c r="P491" s="6">
        <v>0</v>
      </c>
      <c r="Q491" s="4">
        <v>7190320.195</v>
      </c>
    </row>
    <row r="492" ht="30" spans="1:17">
      <c r="A492" s="2">
        <v>491</v>
      </c>
      <c r="B492" s="2">
        <v>23</v>
      </c>
      <c r="C492" s="3" t="s">
        <v>108</v>
      </c>
      <c r="D492" s="3" t="s">
        <v>341</v>
      </c>
      <c r="E492" s="4">
        <v>133349617.9616</v>
      </c>
      <c r="F492" s="4">
        <v>0</v>
      </c>
      <c r="G492" s="4">
        <v>0</v>
      </c>
      <c r="H492" s="4">
        <v>77260738.9412</v>
      </c>
      <c r="I492" s="4">
        <v>204512343.2338</v>
      </c>
      <c r="J492" s="4">
        <v>0</v>
      </c>
      <c r="K492" s="2">
        <v>0</v>
      </c>
      <c r="L492" s="5">
        <v>0</v>
      </c>
      <c r="M492" s="5">
        <v>0</v>
      </c>
      <c r="N492" s="6">
        <v>0</v>
      </c>
      <c r="O492" s="6">
        <v>0</v>
      </c>
      <c r="P492" s="6">
        <v>0</v>
      </c>
      <c r="Q492" s="4">
        <v>9053214.1183</v>
      </c>
    </row>
    <row r="493" ht="30" spans="1:17">
      <c r="A493" s="2">
        <v>492</v>
      </c>
      <c r="B493" s="2">
        <v>23</v>
      </c>
      <c r="C493" s="3" t="s">
        <v>108</v>
      </c>
      <c r="D493" s="3" t="s">
        <v>343</v>
      </c>
      <c r="E493" s="4">
        <v>96403031.2398</v>
      </c>
      <c r="F493" s="4">
        <v>0</v>
      </c>
      <c r="G493" s="4">
        <v>0</v>
      </c>
      <c r="H493" s="4">
        <v>55854448.9561</v>
      </c>
      <c r="I493" s="4">
        <v>141014389.6235</v>
      </c>
      <c r="J493" s="4">
        <v>0</v>
      </c>
      <c r="K493" s="2">
        <v>0</v>
      </c>
      <c r="L493" s="5">
        <v>0</v>
      </c>
      <c r="M493" s="5">
        <v>0</v>
      </c>
      <c r="N493" s="6">
        <v>0</v>
      </c>
      <c r="O493" s="6">
        <v>0</v>
      </c>
      <c r="P493" s="6">
        <v>0</v>
      </c>
      <c r="Q493" s="4">
        <v>6472740.2636</v>
      </c>
    </row>
    <row r="494" ht="30" spans="1:17">
      <c r="A494" s="2">
        <v>493</v>
      </c>
      <c r="B494" s="2">
        <v>23</v>
      </c>
      <c r="C494" s="3" t="s">
        <v>108</v>
      </c>
      <c r="D494" s="3" t="s">
        <v>345</v>
      </c>
      <c r="E494" s="4">
        <v>128199361.8816</v>
      </c>
      <c r="F494" s="4">
        <v>0</v>
      </c>
      <c r="G494" s="4">
        <v>0</v>
      </c>
      <c r="H494" s="4">
        <v>74276758.9601</v>
      </c>
      <c r="I494" s="4">
        <v>133829812.5974</v>
      </c>
      <c r="J494" s="4">
        <v>0</v>
      </c>
      <c r="K494" s="2">
        <v>0</v>
      </c>
      <c r="L494" s="5">
        <v>0</v>
      </c>
      <c r="M494" s="5">
        <v>0</v>
      </c>
      <c r="N494" s="6">
        <v>0</v>
      </c>
      <c r="O494" s="6">
        <v>0</v>
      </c>
      <c r="P494" s="6">
        <v>0</v>
      </c>
      <c r="Q494" s="4">
        <v>6180768.4422</v>
      </c>
    </row>
    <row r="495" ht="15" spans="1:17">
      <c r="A495" s="2">
        <v>494</v>
      </c>
      <c r="B495" s="2">
        <v>23</v>
      </c>
      <c r="C495" s="3" t="s">
        <v>108</v>
      </c>
      <c r="D495" s="3" t="s">
        <v>347</v>
      </c>
      <c r="E495" s="4">
        <v>101627397.3137</v>
      </c>
      <c r="F495" s="4">
        <v>0</v>
      </c>
      <c r="G495" s="4">
        <v>0</v>
      </c>
      <c r="H495" s="4">
        <v>58881367.1396</v>
      </c>
      <c r="I495" s="4">
        <v>129312046.1716</v>
      </c>
      <c r="J495" s="4">
        <v>0</v>
      </c>
      <c r="K495" s="2">
        <v>0</v>
      </c>
      <c r="L495" s="5">
        <v>0</v>
      </c>
      <c r="M495" s="5">
        <v>0</v>
      </c>
      <c r="N495" s="6">
        <v>0</v>
      </c>
      <c r="O495" s="6">
        <v>0</v>
      </c>
      <c r="P495" s="6">
        <v>0</v>
      </c>
      <c r="Q495" s="4">
        <v>5997172.3185</v>
      </c>
    </row>
    <row r="496" ht="15" spans="1:17">
      <c r="A496" s="2">
        <v>495</v>
      </c>
      <c r="B496" s="2">
        <v>23</v>
      </c>
      <c r="C496" s="3" t="s">
        <v>108</v>
      </c>
      <c r="D496" s="3" t="s">
        <v>349</v>
      </c>
      <c r="E496" s="4">
        <v>90268790.4275</v>
      </c>
      <c r="F496" s="4">
        <v>0</v>
      </c>
      <c r="G496" s="4">
        <v>0</v>
      </c>
      <c r="H496" s="4">
        <v>52300363.1983</v>
      </c>
      <c r="I496" s="4">
        <v>123693346.0331</v>
      </c>
      <c r="J496" s="4">
        <v>0</v>
      </c>
      <c r="K496" s="2">
        <v>0</v>
      </c>
      <c r="L496" s="5">
        <v>0</v>
      </c>
      <c r="M496" s="5">
        <v>0</v>
      </c>
      <c r="N496" s="6">
        <v>0</v>
      </c>
      <c r="O496" s="6">
        <v>0</v>
      </c>
      <c r="P496" s="6">
        <v>0</v>
      </c>
      <c r="Q496" s="4">
        <v>5768835.6875</v>
      </c>
    </row>
    <row r="497" ht="30" spans="1:17">
      <c r="A497" s="2">
        <v>496</v>
      </c>
      <c r="B497" s="2">
        <v>23</v>
      </c>
      <c r="C497" s="3" t="s">
        <v>108</v>
      </c>
      <c r="D497" s="3" t="s">
        <v>351</v>
      </c>
      <c r="E497" s="4">
        <v>75529416.5014</v>
      </c>
      <c r="F497" s="4">
        <v>0</v>
      </c>
      <c r="G497" s="4">
        <v>0</v>
      </c>
      <c r="H497" s="4">
        <v>43760594.2926</v>
      </c>
      <c r="I497" s="4">
        <v>114272515.7716</v>
      </c>
      <c r="J497" s="4">
        <v>0</v>
      </c>
      <c r="K497" s="2">
        <v>0</v>
      </c>
      <c r="L497" s="5">
        <v>0</v>
      </c>
      <c r="M497" s="5">
        <v>0</v>
      </c>
      <c r="N497" s="6">
        <v>0</v>
      </c>
      <c r="O497" s="6">
        <v>0</v>
      </c>
      <c r="P497" s="6">
        <v>0</v>
      </c>
      <c r="Q497" s="4">
        <v>5385985.457</v>
      </c>
    </row>
    <row r="498" ht="15" spans="1:17">
      <c r="A498" s="2">
        <v>497</v>
      </c>
      <c r="B498" s="2">
        <v>23</v>
      </c>
      <c r="C498" s="3" t="s">
        <v>108</v>
      </c>
      <c r="D498" s="3" t="s">
        <v>353</v>
      </c>
      <c r="E498" s="4">
        <v>75209135.4312</v>
      </c>
      <c r="F498" s="4">
        <v>0</v>
      </c>
      <c r="G498" s="4">
        <v>0</v>
      </c>
      <c r="H498" s="4">
        <v>43575028.3155</v>
      </c>
      <c r="I498" s="4">
        <v>114895280.9978</v>
      </c>
      <c r="J498" s="4">
        <v>0</v>
      </c>
      <c r="K498" s="2">
        <v>0</v>
      </c>
      <c r="L498" s="5">
        <v>0</v>
      </c>
      <c r="M498" s="5">
        <v>0</v>
      </c>
      <c r="N498" s="6">
        <v>0</v>
      </c>
      <c r="O498" s="6">
        <v>0</v>
      </c>
      <c r="P498" s="6">
        <v>0</v>
      </c>
      <c r="Q498" s="4">
        <v>5411293.8219</v>
      </c>
    </row>
    <row r="499" ht="15" spans="1:17">
      <c r="A499" s="2">
        <v>498</v>
      </c>
      <c r="B499" s="2">
        <v>23</v>
      </c>
      <c r="C499" s="3" t="s">
        <v>108</v>
      </c>
      <c r="D499" s="3" t="s">
        <v>355</v>
      </c>
      <c r="E499" s="4">
        <v>85876321.1302</v>
      </c>
      <c r="F499" s="4">
        <v>0</v>
      </c>
      <c r="G499" s="4">
        <v>0</v>
      </c>
      <c r="H499" s="4">
        <v>49755433.345</v>
      </c>
      <c r="I499" s="4">
        <v>125039094.9574</v>
      </c>
      <c r="J499" s="4">
        <v>0</v>
      </c>
      <c r="K499" s="2">
        <v>0</v>
      </c>
      <c r="L499" s="5">
        <v>0</v>
      </c>
      <c r="M499" s="5">
        <v>0</v>
      </c>
      <c r="N499" s="6">
        <v>0</v>
      </c>
      <c r="O499" s="6">
        <v>0</v>
      </c>
      <c r="P499" s="6">
        <v>0</v>
      </c>
      <c r="Q499" s="4">
        <v>5823525.1652</v>
      </c>
    </row>
    <row r="500" ht="15" spans="1:17">
      <c r="A500" s="2">
        <v>499</v>
      </c>
      <c r="B500" s="2">
        <v>23</v>
      </c>
      <c r="C500" s="3" t="s">
        <v>108</v>
      </c>
      <c r="D500" s="3" t="s">
        <v>357</v>
      </c>
      <c r="E500" s="4">
        <v>103940065.1888</v>
      </c>
      <c r="F500" s="4">
        <v>0</v>
      </c>
      <c r="G500" s="4">
        <v>0</v>
      </c>
      <c r="H500" s="4">
        <v>60221291.7054</v>
      </c>
      <c r="I500" s="4">
        <v>130348028.9098</v>
      </c>
      <c r="J500" s="4">
        <v>0</v>
      </c>
      <c r="K500" s="2">
        <v>0</v>
      </c>
      <c r="L500" s="5">
        <v>0</v>
      </c>
      <c r="M500" s="5">
        <v>0</v>
      </c>
      <c r="N500" s="6">
        <v>0</v>
      </c>
      <c r="O500" s="6">
        <v>0</v>
      </c>
      <c r="P500" s="6">
        <v>0</v>
      </c>
      <c r="Q500" s="4">
        <v>6039273.3032</v>
      </c>
    </row>
    <row r="501" ht="15" spans="1:17">
      <c r="A501" s="2">
        <v>500</v>
      </c>
      <c r="B501" s="2">
        <v>24</v>
      </c>
      <c r="C501" s="3" t="s">
        <v>109</v>
      </c>
      <c r="D501" s="3" t="s">
        <v>362</v>
      </c>
      <c r="E501" s="4">
        <v>145860379.5889</v>
      </c>
      <c r="F501" s="4">
        <v>0</v>
      </c>
      <c r="G501" s="4">
        <v>0</v>
      </c>
      <c r="H501" s="4">
        <v>84509283.8025</v>
      </c>
      <c r="I501" s="4">
        <v>946062768.4965</v>
      </c>
      <c r="J501" s="4">
        <v>0</v>
      </c>
      <c r="K501" s="2">
        <v>0</v>
      </c>
      <c r="L501" s="5">
        <v>0</v>
      </c>
      <c r="M501" s="5">
        <v>0</v>
      </c>
      <c r="N501" s="6">
        <v>0</v>
      </c>
      <c r="O501" s="6">
        <v>0</v>
      </c>
      <c r="P501" s="6">
        <v>0</v>
      </c>
      <c r="Q501" s="4">
        <v>24634179.3112</v>
      </c>
    </row>
    <row r="502" ht="45" spans="1:17">
      <c r="A502" s="2">
        <v>501</v>
      </c>
      <c r="B502" s="2">
        <v>24</v>
      </c>
      <c r="C502" s="3" t="s">
        <v>109</v>
      </c>
      <c r="D502" s="3" t="s">
        <v>364</v>
      </c>
      <c r="E502" s="4">
        <v>187484239.7496</v>
      </c>
      <c r="F502" s="4">
        <v>0</v>
      </c>
      <c r="G502" s="4">
        <v>0</v>
      </c>
      <c r="H502" s="4">
        <v>108625514.8256</v>
      </c>
      <c r="I502" s="4">
        <v>1011944217.144</v>
      </c>
      <c r="J502" s="4">
        <v>0</v>
      </c>
      <c r="K502" s="2">
        <v>0</v>
      </c>
      <c r="L502" s="5">
        <v>0</v>
      </c>
      <c r="M502" s="5">
        <v>0</v>
      </c>
      <c r="N502" s="6">
        <v>0</v>
      </c>
      <c r="O502" s="6">
        <v>0</v>
      </c>
      <c r="P502" s="6">
        <v>0</v>
      </c>
      <c r="Q502" s="4">
        <v>27311515.2894</v>
      </c>
    </row>
    <row r="503" ht="30" spans="1:17">
      <c r="A503" s="2">
        <v>502</v>
      </c>
      <c r="B503" s="2">
        <v>24</v>
      </c>
      <c r="C503" s="3" t="s">
        <v>109</v>
      </c>
      <c r="D503" s="3" t="s">
        <v>366</v>
      </c>
      <c r="E503" s="4">
        <v>302354089.0374</v>
      </c>
      <c r="F503" s="4">
        <v>0</v>
      </c>
      <c r="G503" s="4">
        <v>0</v>
      </c>
      <c r="H503" s="4">
        <v>175179357.0765</v>
      </c>
      <c r="I503" s="4">
        <v>1186403416.3545</v>
      </c>
      <c r="J503" s="4">
        <v>0</v>
      </c>
      <c r="K503" s="2">
        <v>0</v>
      </c>
      <c r="L503" s="5">
        <v>0</v>
      </c>
      <c r="M503" s="5">
        <v>0</v>
      </c>
      <c r="N503" s="6">
        <v>0</v>
      </c>
      <c r="O503" s="6">
        <v>0</v>
      </c>
      <c r="P503" s="6">
        <v>0</v>
      </c>
      <c r="Q503" s="4">
        <v>34401309.1595</v>
      </c>
    </row>
    <row r="504" ht="45" spans="1:17">
      <c r="A504" s="2">
        <v>503</v>
      </c>
      <c r="B504" s="2">
        <v>24</v>
      </c>
      <c r="C504" s="3" t="s">
        <v>109</v>
      </c>
      <c r="D504" s="3" t="s">
        <v>368</v>
      </c>
      <c r="E504" s="4">
        <v>118173132.1637</v>
      </c>
      <c r="F504" s="4">
        <v>0</v>
      </c>
      <c r="G504" s="4">
        <v>0</v>
      </c>
      <c r="H504" s="4">
        <v>68467714.0701</v>
      </c>
      <c r="I504" s="4">
        <v>904396277.5072</v>
      </c>
      <c r="J504" s="4">
        <v>0</v>
      </c>
      <c r="K504" s="2">
        <v>0</v>
      </c>
      <c r="L504" s="5">
        <v>0</v>
      </c>
      <c r="M504" s="5">
        <v>0</v>
      </c>
      <c r="N504" s="6">
        <v>0</v>
      </c>
      <c r="O504" s="6">
        <v>0</v>
      </c>
      <c r="P504" s="6">
        <v>0</v>
      </c>
      <c r="Q504" s="4">
        <v>22940907.5678</v>
      </c>
    </row>
    <row r="505" ht="15" spans="1:17">
      <c r="A505" s="2">
        <v>504</v>
      </c>
      <c r="B505" s="2">
        <v>24</v>
      </c>
      <c r="C505" s="3" t="s">
        <v>109</v>
      </c>
      <c r="D505" s="3" t="s">
        <v>370</v>
      </c>
      <c r="E505" s="4">
        <v>99353595.9089</v>
      </c>
      <c r="F505" s="4">
        <v>0</v>
      </c>
      <c r="G505" s="4">
        <v>0</v>
      </c>
      <c r="H505" s="4">
        <v>57563961.215</v>
      </c>
      <c r="I505" s="4">
        <v>874770404.0497</v>
      </c>
      <c r="J505" s="4">
        <v>0</v>
      </c>
      <c r="K505" s="2">
        <v>0</v>
      </c>
      <c r="L505" s="5">
        <v>0</v>
      </c>
      <c r="M505" s="5">
        <v>0</v>
      </c>
      <c r="N505" s="6">
        <v>0</v>
      </c>
      <c r="O505" s="6">
        <v>0</v>
      </c>
      <c r="P505" s="6">
        <v>0</v>
      </c>
      <c r="Q505" s="4">
        <v>21736950.7861</v>
      </c>
    </row>
    <row r="506" ht="30" spans="1:17">
      <c r="A506" s="2">
        <v>505</v>
      </c>
      <c r="B506" s="2">
        <v>24</v>
      </c>
      <c r="C506" s="3" t="s">
        <v>109</v>
      </c>
      <c r="D506" s="3" t="s">
        <v>372</v>
      </c>
      <c r="E506" s="4">
        <v>111073654.7356</v>
      </c>
      <c r="F506" s="4">
        <v>0</v>
      </c>
      <c r="G506" s="4">
        <v>0</v>
      </c>
      <c r="H506" s="4">
        <v>64354384.9089</v>
      </c>
      <c r="I506" s="4">
        <v>881744845.5701</v>
      </c>
      <c r="J506" s="4">
        <v>0</v>
      </c>
      <c r="K506" s="2">
        <v>0</v>
      </c>
      <c r="L506" s="5">
        <v>0</v>
      </c>
      <c r="M506" s="5">
        <v>0</v>
      </c>
      <c r="N506" s="6">
        <v>0</v>
      </c>
      <c r="O506" s="6">
        <v>0</v>
      </c>
      <c r="P506" s="6">
        <v>0</v>
      </c>
      <c r="Q506" s="4">
        <v>22020382.9751</v>
      </c>
    </row>
    <row r="507" ht="15" spans="1:17">
      <c r="A507" s="2">
        <v>506</v>
      </c>
      <c r="B507" s="2">
        <v>24</v>
      </c>
      <c r="C507" s="3" t="s">
        <v>109</v>
      </c>
      <c r="D507" s="3" t="s">
        <v>374</v>
      </c>
      <c r="E507" s="4">
        <v>101982584.6337</v>
      </c>
      <c r="F507" s="4">
        <v>0</v>
      </c>
      <c r="G507" s="4">
        <v>0</v>
      </c>
      <c r="H507" s="4">
        <v>59087157.2665</v>
      </c>
      <c r="I507" s="4">
        <v>864203967.9121</v>
      </c>
      <c r="J507" s="4">
        <v>0</v>
      </c>
      <c r="K507" s="2">
        <v>0</v>
      </c>
      <c r="L507" s="5">
        <v>0</v>
      </c>
      <c r="M507" s="5">
        <v>0</v>
      </c>
      <c r="N507" s="6">
        <v>0</v>
      </c>
      <c r="O507" s="6">
        <v>0</v>
      </c>
      <c r="P507" s="6">
        <v>0</v>
      </c>
      <c r="Q507" s="4">
        <v>21307544.6298</v>
      </c>
    </row>
    <row r="508" ht="15" spans="1:17">
      <c r="A508" s="2">
        <v>507</v>
      </c>
      <c r="B508" s="2">
        <v>24</v>
      </c>
      <c r="C508" s="3" t="s">
        <v>109</v>
      </c>
      <c r="D508" s="3" t="s">
        <v>376</v>
      </c>
      <c r="E508" s="4">
        <v>123031138.9725</v>
      </c>
      <c r="F508" s="4">
        <v>0</v>
      </c>
      <c r="G508" s="4">
        <v>0</v>
      </c>
      <c r="H508" s="4">
        <v>71282369.2717</v>
      </c>
      <c r="I508" s="4">
        <v>895467428.8354</v>
      </c>
      <c r="J508" s="4">
        <v>0</v>
      </c>
      <c r="K508" s="2">
        <v>0</v>
      </c>
      <c r="L508" s="5">
        <v>0</v>
      </c>
      <c r="M508" s="5">
        <v>0</v>
      </c>
      <c r="N508" s="6">
        <v>0</v>
      </c>
      <c r="O508" s="6">
        <v>0</v>
      </c>
      <c r="P508" s="6">
        <v>0</v>
      </c>
      <c r="Q508" s="4">
        <v>22578050.8262</v>
      </c>
    </row>
    <row r="509" ht="30" spans="1:17">
      <c r="A509" s="2">
        <v>508</v>
      </c>
      <c r="B509" s="2">
        <v>24</v>
      </c>
      <c r="C509" s="3" t="s">
        <v>109</v>
      </c>
      <c r="D509" s="3" t="s">
        <v>379</v>
      </c>
      <c r="E509" s="4">
        <v>82152391.0914</v>
      </c>
      <c r="F509" s="4">
        <v>0</v>
      </c>
      <c r="G509" s="4">
        <v>0</v>
      </c>
      <c r="H509" s="4">
        <v>47597844.9622</v>
      </c>
      <c r="I509" s="4">
        <v>845415796.4269</v>
      </c>
      <c r="J509" s="4">
        <v>0</v>
      </c>
      <c r="K509" s="2">
        <v>0</v>
      </c>
      <c r="L509" s="5">
        <v>0</v>
      </c>
      <c r="M509" s="5">
        <v>0</v>
      </c>
      <c r="N509" s="6">
        <v>0</v>
      </c>
      <c r="O509" s="6">
        <v>0</v>
      </c>
      <c r="P509" s="6">
        <v>0</v>
      </c>
      <c r="Q509" s="4">
        <v>20544017.8933</v>
      </c>
    </row>
    <row r="510" ht="30" spans="1:17">
      <c r="A510" s="2">
        <v>509</v>
      </c>
      <c r="B510" s="2">
        <v>24</v>
      </c>
      <c r="C510" s="3" t="s">
        <v>109</v>
      </c>
      <c r="D510" s="3" t="s">
        <v>381</v>
      </c>
      <c r="E510" s="4">
        <v>140078098.1251</v>
      </c>
      <c r="F510" s="4">
        <v>0</v>
      </c>
      <c r="G510" s="4">
        <v>0</v>
      </c>
      <c r="H510" s="4">
        <v>81159117.9342</v>
      </c>
      <c r="I510" s="4">
        <v>936640174.8601</v>
      </c>
      <c r="J510" s="4">
        <v>0</v>
      </c>
      <c r="K510" s="2">
        <v>0</v>
      </c>
      <c r="L510" s="5">
        <v>0</v>
      </c>
      <c r="M510" s="5">
        <v>0</v>
      </c>
      <c r="N510" s="6">
        <v>0</v>
      </c>
      <c r="O510" s="6">
        <v>0</v>
      </c>
      <c r="P510" s="6">
        <v>0</v>
      </c>
      <c r="Q510" s="4">
        <v>24251257.4195</v>
      </c>
    </row>
    <row r="511" ht="15" spans="1:17">
      <c r="A511" s="2">
        <v>510</v>
      </c>
      <c r="B511" s="2">
        <v>24</v>
      </c>
      <c r="C511" s="3" t="s">
        <v>109</v>
      </c>
      <c r="D511" s="3" t="s">
        <v>383</v>
      </c>
      <c r="E511" s="4">
        <v>121090586.1777</v>
      </c>
      <c r="F511" s="4">
        <v>0</v>
      </c>
      <c r="G511" s="4">
        <v>0</v>
      </c>
      <c r="H511" s="4">
        <v>70158042.5195</v>
      </c>
      <c r="I511" s="4">
        <v>902935615.3203</v>
      </c>
      <c r="J511" s="4">
        <v>0</v>
      </c>
      <c r="K511" s="2">
        <v>0</v>
      </c>
      <c r="L511" s="5">
        <v>0</v>
      </c>
      <c r="M511" s="5">
        <v>0</v>
      </c>
      <c r="N511" s="6">
        <v>0</v>
      </c>
      <c r="O511" s="6">
        <v>0</v>
      </c>
      <c r="P511" s="6">
        <v>0</v>
      </c>
      <c r="Q511" s="4">
        <v>22881548.1654</v>
      </c>
    </row>
    <row r="512" ht="30" spans="1:17">
      <c r="A512" s="2">
        <v>511</v>
      </c>
      <c r="B512" s="2">
        <v>24</v>
      </c>
      <c r="C512" s="3" t="s">
        <v>109</v>
      </c>
      <c r="D512" s="3" t="s">
        <v>385</v>
      </c>
      <c r="E512" s="4">
        <v>166493549.9944</v>
      </c>
      <c r="F512" s="4">
        <v>0</v>
      </c>
      <c r="G512" s="4">
        <v>0</v>
      </c>
      <c r="H512" s="4">
        <v>96463828.6793</v>
      </c>
      <c r="I512" s="4">
        <v>968304803.5671</v>
      </c>
      <c r="J512" s="4">
        <v>0</v>
      </c>
      <c r="K512" s="2">
        <v>0</v>
      </c>
      <c r="L512" s="5">
        <v>0</v>
      </c>
      <c r="M512" s="5">
        <v>0</v>
      </c>
      <c r="N512" s="6">
        <v>0</v>
      </c>
      <c r="O512" s="6">
        <v>0</v>
      </c>
      <c r="P512" s="6">
        <v>0</v>
      </c>
      <c r="Q512" s="4">
        <v>25538066.5503</v>
      </c>
    </row>
    <row r="513" ht="15" spans="1:17">
      <c r="A513" s="2">
        <v>512</v>
      </c>
      <c r="B513" s="2">
        <v>24</v>
      </c>
      <c r="C513" s="3" t="s">
        <v>109</v>
      </c>
      <c r="D513" s="3" t="s">
        <v>387</v>
      </c>
      <c r="E513" s="4">
        <v>180135263.1847</v>
      </c>
      <c r="F513" s="4">
        <v>0</v>
      </c>
      <c r="G513" s="4">
        <v>0</v>
      </c>
      <c r="H513" s="4">
        <v>104367629.6622</v>
      </c>
      <c r="I513" s="4">
        <v>1006444838.7053</v>
      </c>
      <c r="J513" s="4">
        <v>0</v>
      </c>
      <c r="K513" s="2">
        <v>0</v>
      </c>
      <c r="L513" s="5">
        <v>0</v>
      </c>
      <c r="M513" s="5">
        <v>0</v>
      </c>
      <c r="N513" s="6">
        <v>0</v>
      </c>
      <c r="O513" s="6">
        <v>0</v>
      </c>
      <c r="P513" s="6">
        <v>0</v>
      </c>
      <c r="Q513" s="4">
        <v>27088027.7363</v>
      </c>
    </row>
    <row r="514" ht="30" spans="1:17">
      <c r="A514" s="2">
        <v>513</v>
      </c>
      <c r="B514" s="2">
        <v>24</v>
      </c>
      <c r="C514" s="3" t="s">
        <v>109</v>
      </c>
      <c r="D514" s="3" t="s">
        <v>389</v>
      </c>
      <c r="E514" s="4">
        <v>96969597.409</v>
      </c>
      <c r="F514" s="4">
        <v>0</v>
      </c>
      <c r="G514" s="4">
        <v>0</v>
      </c>
      <c r="H514" s="4">
        <v>56182708.7709</v>
      </c>
      <c r="I514" s="4">
        <v>872441279.7377</v>
      </c>
      <c r="J514" s="4">
        <v>0</v>
      </c>
      <c r="K514" s="2">
        <v>0</v>
      </c>
      <c r="L514" s="5">
        <v>0</v>
      </c>
      <c r="M514" s="5">
        <v>0</v>
      </c>
      <c r="N514" s="6">
        <v>0</v>
      </c>
      <c r="O514" s="6">
        <v>0</v>
      </c>
      <c r="P514" s="6">
        <v>0</v>
      </c>
      <c r="Q514" s="4">
        <v>21642298.2177</v>
      </c>
    </row>
    <row r="515" ht="45" spans="1:17">
      <c r="A515" s="2">
        <v>514</v>
      </c>
      <c r="B515" s="2">
        <v>24</v>
      </c>
      <c r="C515" s="3" t="s">
        <v>109</v>
      </c>
      <c r="D515" s="3" t="s">
        <v>391</v>
      </c>
      <c r="E515" s="4">
        <v>117009392.8026</v>
      </c>
      <c r="F515" s="4">
        <v>0</v>
      </c>
      <c r="G515" s="4">
        <v>0</v>
      </c>
      <c r="H515" s="4">
        <v>67793461.1976</v>
      </c>
      <c r="I515" s="4">
        <v>904265199.9749</v>
      </c>
      <c r="J515" s="4">
        <v>0</v>
      </c>
      <c r="K515" s="2">
        <v>0</v>
      </c>
      <c r="L515" s="5">
        <v>0</v>
      </c>
      <c r="M515" s="5">
        <v>0</v>
      </c>
      <c r="N515" s="6">
        <v>0</v>
      </c>
      <c r="O515" s="6">
        <v>0</v>
      </c>
      <c r="P515" s="6">
        <v>0</v>
      </c>
      <c r="Q515" s="4">
        <v>22935580.7482</v>
      </c>
    </row>
    <row r="516" ht="30" spans="1:17">
      <c r="A516" s="2">
        <v>515</v>
      </c>
      <c r="B516" s="2">
        <v>24</v>
      </c>
      <c r="C516" s="3" t="s">
        <v>109</v>
      </c>
      <c r="D516" s="3" t="s">
        <v>393</v>
      </c>
      <c r="E516" s="4">
        <v>175171851.9261</v>
      </c>
      <c r="F516" s="4">
        <v>0</v>
      </c>
      <c r="G516" s="4">
        <v>0</v>
      </c>
      <c r="H516" s="4">
        <v>101491904.7267</v>
      </c>
      <c r="I516" s="4">
        <v>996927316.7216</v>
      </c>
      <c r="J516" s="4">
        <v>0</v>
      </c>
      <c r="K516" s="2">
        <v>0</v>
      </c>
      <c r="L516" s="5">
        <v>0</v>
      </c>
      <c r="M516" s="5">
        <v>0</v>
      </c>
      <c r="N516" s="6">
        <v>0</v>
      </c>
      <c r="O516" s="6">
        <v>0</v>
      </c>
      <c r="P516" s="6">
        <v>0</v>
      </c>
      <c r="Q516" s="4">
        <v>26701248.0806</v>
      </c>
    </row>
    <row r="517" ht="15" spans="1:17">
      <c r="A517" s="2">
        <v>516</v>
      </c>
      <c r="B517" s="2">
        <v>24</v>
      </c>
      <c r="C517" s="3" t="s">
        <v>109</v>
      </c>
      <c r="D517" s="3" t="s">
        <v>395</v>
      </c>
      <c r="E517" s="4">
        <v>169972576.8869</v>
      </c>
      <c r="F517" s="4">
        <v>0</v>
      </c>
      <c r="G517" s="4">
        <v>0</v>
      </c>
      <c r="H517" s="4">
        <v>98479523.9068</v>
      </c>
      <c r="I517" s="4">
        <v>986659184.8334</v>
      </c>
      <c r="J517" s="4">
        <v>0</v>
      </c>
      <c r="K517" s="2">
        <v>0</v>
      </c>
      <c r="L517" s="5">
        <v>0</v>
      </c>
      <c r="M517" s="5">
        <v>0</v>
      </c>
      <c r="N517" s="6">
        <v>0</v>
      </c>
      <c r="O517" s="6">
        <v>0</v>
      </c>
      <c r="P517" s="6">
        <v>0</v>
      </c>
      <c r="Q517" s="4">
        <v>26283964.6192</v>
      </c>
    </row>
    <row r="518" ht="30" spans="1:17">
      <c r="A518" s="2">
        <v>517</v>
      </c>
      <c r="B518" s="2">
        <v>24</v>
      </c>
      <c r="C518" s="3" t="s">
        <v>109</v>
      </c>
      <c r="D518" s="3" t="s">
        <v>397</v>
      </c>
      <c r="E518" s="4">
        <v>173556215.5021</v>
      </c>
      <c r="F518" s="4">
        <v>0</v>
      </c>
      <c r="G518" s="4">
        <v>0</v>
      </c>
      <c r="H518" s="4">
        <v>100555829.5742</v>
      </c>
      <c r="I518" s="4">
        <v>993547514.8808</v>
      </c>
      <c r="J518" s="4">
        <v>0</v>
      </c>
      <c r="K518" s="2">
        <v>0</v>
      </c>
      <c r="L518" s="5">
        <v>0</v>
      </c>
      <c r="M518" s="5">
        <v>0</v>
      </c>
      <c r="N518" s="6">
        <v>0</v>
      </c>
      <c r="O518" s="6">
        <v>0</v>
      </c>
      <c r="P518" s="6">
        <v>0</v>
      </c>
      <c r="Q518" s="4">
        <v>26563897.3505</v>
      </c>
    </row>
    <row r="519" ht="30" spans="1:17">
      <c r="A519" s="2">
        <v>518</v>
      </c>
      <c r="B519" s="2">
        <v>24</v>
      </c>
      <c r="C519" s="3" t="s">
        <v>109</v>
      </c>
      <c r="D519" s="3" t="s">
        <v>399</v>
      </c>
      <c r="E519" s="4">
        <v>134229504.3787</v>
      </c>
      <c r="F519" s="4">
        <v>0</v>
      </c>
      <c r="G519" s="4">
        <v>0</v>
      </c>
      <c r="H519" s="4">
        <v>77770531.7385</v>
      </c>
      <c r="I519" s="4">
        <v>929232530.9125</v>
      </c>
      <c r="J519" s="4">
        <v>0</v>
      </c>
      <c r="K519" s="2">
        <v>0</v>
      </c>
      <c r="L519" s="5">
        <v>0</v>
      </c>
      <c r="M519" s="5">
        <v>0</v>
      </c>
      <c r="N519" s="6">
        <v>0</v>
      </c>
      <c r="O519" s="6">
        <v>0</v>
      </c>
      <c r="P519" s="6">
        <v>0</v>
      </c>
      <c r="Q519" s="4">
        <v>23950220.4498</v>
      </c>
    </row>
    <row r="520" ht="30" spans="1:17">
      <c r="A520" s="2">
        <v>519</v>
      </c>
      <c r="B520" s="2">
        <v>24</v>
      </c>
      <c r="C520" s="3" t="s">
        <v>109</v>
      </c>
      <c r="D520" s="3" t="s">
        <v>401</v>
      </c>
      <c r="E520" s="4">
        <v>153541473.2302</v>
      </c>
      <c r="F520" s="4">
        <v>0</v>
      </c>
      <c r="G520" s="4">
        <v>0</v>
      </c>
      <c r="H520" s="4">
        <v>88959592.5449</v>
      </c>
      <c r="I520" s="4">
        <v>959004764.4844</v>
      </c>
      <c r="J520" s="4">
        <v>0</v>
      </c>
      <c r="K520" s="2">
        <v>0</v>
      </c>
      <c r="L520" s="5">
        <v>0</v>
      </c>
      <c r="M520" s="5">
        <v>0</v>
      </c>
      <c r="N520" s="6">
        <v>0</v>
      </c>
      <c r="O520" s="6">
        <v>0</v>
      </c>
      <c r="P520" s="6">
        <v>0</v>
      </c>
      <c r="Q520" s="4">
        <v>25160125.1154</v>
      </c>
    </row>
    <row r="521" ht="30" spans="1:17">
      <c r="A521" s="2">
        <v>520</v>
      </c>
      <c r="B521" s="2">
        <v>25</v>
      </c>
      <c r="C521" s="3" t="s">
        <v>110</v>
      </c>
      <c r="D521" s="3" t="s">
        <v>405</v>
      </c>
      <c r="E521" s="4">
        <v>100462384.1992</v>
      </c>
      <c r="F521" s="4">
        <v>0</v>
      </c>
      <c r="G521" s="4">
        <v>0</v>
      </c>
      <c r="H521" s="4">
        <v>58206376.2737</v>
      </c>
      <c r="I521" s="4">
        <v>125681559.5261</v>
      </c>
      <c r="J521" s="4">
        <v>0</v>
      </c>
      <c r="K521" s="2">
        <v>0</v>
      </c>
      <c r="L521" s="5">
        <v>0</v>
      </c>
      <c r="M521" s="5">
        <v>0</v>
      </c>
      <c r="N521" s="6">
        <v>0</v>
      </c>
      <c r="O521" s="6">
        <v>0</v>
      </c>
      <c r="P521" s="6">
        <v>0</v>
      </c>
      <c r="Q521" s="4">
        <v>5880116.7701</v>
      </c>
    </row>
    <row r="522" ht="30" spans="1:17">
      <c r="A522" s="2">
        <v>521</v>
      </c>
      <c r="B522" s="2">
        <v>25</v>
      </c>
      <c r="C522" s="3" t="s">
        <v>110</v>
      </c>
      <c r="D522" s="3" t="s">
        <v>407</v>
      </c>
      <c r="E522" s="4">
        <v>113239246.4999</v>
      </c>
      <c r="F522" s="4">
        <v>0</v>
      </c>
      <c r="G522" s="4">
        <v>0</v>
      </c>
      <c r="H522" s="4">
        <v>65609095.8149</v>
      </c>
      <c r="I522" s="4">
        <v>125429984.7109</v>
      </c>
      <c r="J522" s="4">
        <v>0</v>
      </c>
      <c r="K522" s="2">
        <v>0</v>
      </c>
      <c r="L522" s="5">
        <v>0</v>
      </c>
      <c r="M522" s="5">
        <v>0</v>
      </c>
      <c r="N522" s="6">
        <v>0</v>
      </c>
      <c r="O522" s="6">
        <v>0</v>
      </c>
      <c r="P522" s="6">
        <v>0</v>
      </c>
      <c r="Q522" s="4">
        <v>5869893.0984</v>
      </c>
    </row>
    <row r="523" ht="30" spans="1:17">
      <c r="A523" s="2">
        <v>522</v>
      </c>
      <c r="B523" s="2">
        <v>25</v>
      </c>
      <c r="C523" s="3" t="s">
        <v>110</v>
      </c>
      <c r="D523" s="3" t="s">
        <v>409</v>
      </c>
      <c r="E523" s="4">
        <v>115946936.203</v>
      </c>
      <c r="F523" s="4">
        <v>0</v>
      </c>
      <c r="G523" s="4">
        <v>0</v>
      </c>
      <c r="H523" s="4">
        <v>67177890.0153</v>
      </c>
      <c r="I523" s="4">
        <v>133374870.2033</v>
      </c>
      <c r="J523" s="4">
        <v>0</v>
      </c>
      <c r="K523" s="2">
        <v>0</v>
      </c>
      <c r="L523" s="5">
        <v>0</v>
      </c>
      <c r="M523" s="5">
        <v>0</v>
      </c>
      <c r="N523" s="6">
        <v>0</v>
      </c>
      <c r="O523" s="6">
        <v>0</v>
      </c>
      <c r="P523" s="6">
        <v>0</v>
      </c>
      <c r="Q523" s="4">
        <v>6192762.8623</v>
      </c>
    </row>
    <row r="524" ht="30" spans="1:17">
      <c r="A524" s="2">
        <v>523</v>
      </c>
      <c r="B524" s="2">
        <v>25</v>
      </c>
      <c r="C524" s="3" t="s">
        <v>110</v>
      </c>
      <c r="D524" s="3" t="s">
        <v>411</v>
      </c>
      <c r="E524" s="4">
        <v>136801584.0719</v>
      </c>
      <c r="F524" s="4">
        <v>0</v>
      </c>
      <c r="G524" s="4">
        <v>0</v>
      </c>
      <c r="H524" s="4">
        <v>79260755.5633</v>
      </c>
      <c r="I524" s="4">
        <v>152733787.3558</v>
      </c>
      <c r="J524" s="4">
        <v>0</v>
      </c>
      <c r="K524" s="2">
        <v>0</v>
      </c>
      <c r="L524" s="5">
        <v>0</v>
      </c>
      <c r="M524" s="5">
        <v>0</v>
      </c>
      <c r="N524" s="6">
        <v>0</v>
      </c>
      <c r="O524" s="6">
        <v>0</v>
      </c>
      <c r="P524" s="6">
        <v>0</v>
      </c>
      <c r="Q524" s="4">
        <v>6979483.9569</v>
      </c>
    </row>
    <row r="525" ht="30" spans="1:17">
      <c r="A525" s="2">
        <v>524</v>
      </c>
      <c r="B525" s="2">
        <v>25</v>
      </c>
      <c r="C525" s="3" t="s">
        <v>110</v>
      </c>
      <c r="D525" s="3" t="s">
        <v>413</v>
      </c>
      <c r="E525" s="4">
        <v>97682218.1916</v>
      </c>
      <c r="F525" s="4">
        <v>0</v>
      </c>
      <c r="G525" s="4">
        <v>0</v>
      </c>
      <c r="H525" s="4">
        <v>56595590.4055</v>
      </c>
      <c r="I525" s="4">
        <v>115637082.3511</v>
      </c>
      <c r="J525" s="4">
        <v>0</v>
      </c>
      <c r="K525" s="2">
        <v>0</v>
      </c>
      <c r="L525" s="5">
        <v>0</v>
      </c>
      <c r="M525" s="5">
        <v>0</v>
      </c>
      <c r="N525" s="6">
        <v>0</v>
      </c>
      <c r="O525" s="6">
        <v>0</v>
      </c>
      <c r="P525" s="6">
        <v>0</v>
      </c>
      <c r="Q525" s="4">
        <v>5471922.344</v>
      </c>
    </row>
    <row r="526" ht="30" spans="1:17">
      <c r="A526" s="2">
        <v>525</v>
      </c>
      <c r="B526" s="2">
        <v>25</v>
      </c>
      <c r="C526" s="3" t="s">
        <v>110</v>
      </c>
      <c r="D526" s="3" t="s">
        <v>415</v>
      </c>
      <c r="E526" s="4">
        <v>91853941.3002</v>
      </c>
      <c r="F526" s="4">
        <v>0</v>
      </c>
      <c r="G526" s="4">
        <v>0</v>
      </c>
      <c r="H526" s="4">
        <v>53218775.4865</v>
      </c>
      <c r="I526" s="4">
        <v>119578519.0891</v>
      </c>
      <c r="J526" s="4">
        <v>0</v>
      </c>
      <c r="K526" s="2">
        <v>0</v>
      </c>
      <c r="L526" s="5">
        <v>0</v>
      </c>
      <c r="M526" s="5">
        <v>0</v>
      </c>
      <c r="N526" s="6">
        <v>0</v>
      </c>
      <c r="O526" s="6">
        <v>0</v>
      </c>
      <c r="P526" s="6">
        <v>0</v>
      </c>
      <c r="Q526" s="4">
        <v>5632097.1823</v>
      </c>
    </row>
    <row r="527" ht="30" spans="1:17">
      <c r="A527" s="2">
        <v>526</v>
      </c>
      <c r="B527" s="2">
        <v>25</v>
      </c>
      <c r="C527" s="3" t="s">
        <v>110</v>
      </c>
      <c r="D527" s="3" t="s">
        <v>417</v>
      </c>
      <c r="E527" s="4">
        <v>104951378.0148</v>
      </c>
      <c r="F527" s="4">
        <v>0</v>
      </c>
      <c r="G527" s="4">
        <v>0</v>
      </c>
      <c r="H527" s="4">
        <v>60807230.9637</v>
      </c>
      <c r="I527" s="4">
        <v>124599729.0413</v>
      </c>
      <c r="J527" s="4">
        <v>0</v>
      </c>
      <c r="K527" s="2">
        <v>0</v>
      </c>
      <c r="L527" s="5">
        <v>0</v>
      </c>
      <c r="M527" s="5">
        <v>0</v>
      </c>
      <c r="N527" s="6">
        <v>0</v>
      </c>
      <c r="O527" s="6">
        <v>0</v>
      </c>
      <c r="P527" s="6">
        <v>0</v>
      </c>
      <c r="Q527" s="4">
        <v>5836152.593</v>
      </c>
    </row>
    <row r="528" ht="30" spans="1:17">
      <c r="A528" s="2">
        <v>527</v>
      </c>
      <c r="B528" s="2">
        <v>25</v>
      </c>
      <c r="C528" s="3" t="s">
        <v>110</v>
      </c>
      <c r="D528" s="3" t="s">
        <v>419</v>
      </c>
      <c r="E528" s="4">
        <v>164223598.2762</v>
      </c>
      <c r="F528" s="4">
        <v>0</v>
      </c>
      <c r="G528" s="4">
        <v>0</v>
      </c>
      <c r="H528" s="4">
        <v>95148653.2046</v>
      </c>
      <c r="I528" s="4">
        <v>189539829.4022</v>
      </c>
      <c r="J528" s="4">
        <v>0</v>
      </c>
      <c r="K528" s="2">
        <v>0</v>
      </c>
      <c r="L528" s="5">
        <v>0</v>
      </c>
      <c r="M528" s="5">
        <v>0</v>
      </c>
      <c r="N528" s="6">
        <v>0</v>
      </c>
      <c r="O528" s="6">
        <v>0</v>
      </c>
      <c r="P528" s="6">
        <v>0</v>
      </c>
      <c r="Q528" s="4">
        <v>8475233.4069</v>
      </c>
    </row>
    <row r="529" ht="30" spans="1:17">
      <c r="A529" s="2">
        <v>528</v>
      </c>
      <c r="B529" s="2">
        <v>25</v>
      </c>
      <c r="C529" s="3" t="s">
        <v>110</v>
      </c>
      <c r="D529" s="3" t="s">
        <v>421</v>
      </c>
      <c r="E529" s="4">
        <v>152193324.4724</v>
      </c>
      <c r="F529" s="4">
        <v>0</v>
      </c>
      <c r="G529" s="4">
        <v>0</v>
      </c>
      <c r="H529" s="4">
        <v>88178495.6747</v>
      </c>
      <c r="I529" s="4">
        <v>148136669.0607</v>
      </c>
      <c r="J529" s="4">
        <v>0</v>
      </c>
      <c r="K529" s="2">
        <v>0</v>
      </c>
      <c r="L529" s="5">
        <v>0</v>
      </c>
      <c r="M529" s="5">
        <v>0</v>
      </c>
      <c r="N529" s="6">
        <v>0</v>
      </c>
      <c r="O529" s="6">
        <v>0</v>
      </c>
      <c r="P529" s="6">
        <v>0</v>
      </c>
      <c r="Q529" s="4">
        <v>6792663.0769</v>
      </c>
    </row>
    <row r="530" ht="45" spans="1:17">
      <c r="A530" s="2">
        <v>529</v>
      </c>
      <c r="B530" s="2">
        <v>25</v>
      </c>
      <c r="C530" s="3" t="s">
        <v>110</v>
      </c>
      <c r="D530" s="3" t="s">
        <v>423</v>
      </c>
      <c r="E530" s="4">
        <v>116425576.0701</v>
      </c>
      <c r="F530" s="4">
        <v>0</v>
      </c>
      <c r="G530" s="4">
        <v>0</v>
      </c>
      <c r="H530" s="4">
        <v>67455206.6689</v>
      </c>
      <c r="I530" s="4">
        <v>136173346.1274</v>
      </c>
      <c r="J530" s="4">
        <v>0</v>
      </c>
      <c r="K530" s="2">
        <v>0</v>
      </c>
      <c r="L530" s="5">
        <v>0</v>
      </c>
      <c r="M530" s="5">
        <v>0</v>
      </c>
      <c r="N530" s="6">
        <v>0</v>
      </c>
      <c r="O530" s="6">
        <v>0</v>
      </c>
      <c r="P530" s="6">
        <v>0</v>
      </c>
      <c r="Q530" s="4">
        <v>6306489.2668</v>
      </c>
    </row>
    <row r="531" ht="30" spans="1:17">
      <c r="A531" s="2">
        <v>530</v>
      </c>
      <c r="B531" s="2">
        <v>25</v>
      </c>
      <c r="C531" s="3" t="s">
        <v>110</v>
      </c>
      <c r="D531" s="3" t="s">
        <v>404</v>
      </c>
      <c r="E531" s="4">
        <v>111441775.1567</v>
      </c>
      <c r="F531" s="4">
        <v>0</v>
      </c>
      <c r="G531" s="4">
        <v>0</v>
      </c>
      <c r="H531" s="4">
        <v>64567668.2779</v>
      </c>
      <c r="I531" s="4">
        <v>136098402.6953</v>
      </c>
      <c r="J531" s="4">
        <v>0</v>
      </c>
      <c r="K531" s="2">
        <v>0</v>
      </c>
      <c r="L531" s="5">
        <v>0</v>
      </c>
      <c r="M531" s="5">
        <v>0</v>
      </c>
      <c r="N531" s="6">
        <v>0</v>
      </c>
      <c r="O531" s="6">
        <v>0</v>
      </c>
      <c r="P531" s="6">
        <v>0</v>
      </c>
      <c r="Q531" s="4">
        <v>6303443.6636</v>
      </c>
    </row>
    <row r="532" ht="30" spans="1:17">
      <c r="A532" s="2">
        <v>531</v>
      </c>
      <c r="B532" s="2">
        <v>25</v>
      </c>
      <c r="C532" s="3" t="s">
        <v>110</v>
      </c>
      <c r="D532" s="3" t="s">
        <v>427</v>
      </c>
      <c r="E532" s="4">
        <v>118398887.2731</v>
      </c>
      <c r="F532" s="4">
        <v>0</v>
      </c>
      <c r="G532" s="4">
        <v>0</v>
      </c>
      <c r="H532" s="4">
        <v>68598513.1444</v>
      </c>
      <c r="I532" s="4">
        <v>127341189.1779</v>
      </c>
      <c r="J532" s="4">
        <v>0</v>
      </c>
      <c r="K532" s="2">
        <v>0</v>
      </c>
      <c r="L532" s="5">
        <v>0</v>
      </c>
      <c r="M532" s="5">
        <v>0</v>
      </c>
      <c r="N532" s="6">
        <v>0</v>
      </c>
      <c r="O532" s="6">
        <v>0</v>
      </c>
      <c r="P532" s="6">
        <v>0</v>
      </c>
      <c r="Q532" s="4">
        <v>5947561.9503</v>
      </c>
    </row>
    <row r="533" ht="30" spans="1:17">
      <c r="A533" s="2">
        <v>532</v>
      </c>
      <c r="B533" s="2">
        <v>25</v>
      </c>
      <c r="C533" s="3" t="s">
        <v>110</v>
      </c>
      <c r="D533" s="3" t="s">
        <v>429</v>
      </c>
      <c r="E533" s="4">
        <v>95046508.463</v>
      </c>
      <c r="F533" s="4">
        <v>0</v>
      </c>
      <c r="G533" s="4">
        <v>0</v>
      </c>
      <c r="H533" s="4">
        <v>55068500.3068</v>
      </c>
      <c r="I533" s="4">
        <v>113768198.881</v>
      </c>
      <c r="J533" s="4">
        <v>0</v>
      </c>
      <c r="K533" s="2">
        <v>0</v>
      </c>
      <c r="L533" s="5">
        <v>0</v>
      </c>
      <c r="M533" s="5">
        <v>0</v>
      </c>
      <c r="N533" s="6">
        <v>0</v>
      </c>
      <c r="O533" s="6">
        <v>0</v>
      </c>
      <c r="P533" s="6">
        <v>0</v>
      </c>
      <c r="Q533" s="4">
        <v>5395973.3621</v>
      </c>
    </row>
    <row r="534" ht="15" spans="1:17">
      <c r="A534" s="2">
        <v>533</v>
      </c>
      <c r="B534" s="2">
        <v>26</v>
      </c>
      <c r="C534" s="3" t="s">
        <v>111</v>
      </c>
      <c r="D534" s="3" t="s">
        <v>433</v>
      </c>
      <c r="E534" s="4">
        <v>104510699.6887</v>
      </c>
      <c r="F534" s="4">
        <v>0</v>
      </c>
      <c r="G534" s="4">
        <v>0</v>
      </c>
      <c r="H534" s="4">
        <v>60551908.6491</v>
      </c>
      <c r="I534" s="4">
        <v>130353271.681</v>
      </c>
      <c r="J534" s="4">
        <v>0</v>
      </c>
      <c r="K534" s="2">
        <v>0</v>
      </c>
      <c r="L534" s="5">
        <v>0</v>
      </c>
      <c r="M534" s="5">
        <v>0</v>
      </c>
      <c r="N534" s="6">
        <v>0</v>
      </c>
      <c r="O534" s="6">
        <v>0</v>
      </c>
      <c r="P534" s="6">
        <v>0</v>
      </c>
      <c r="Q534" s="4">
        <v>5809559.974</v>
      </c>
    </row>
    <row r="535" ht="30" spans="1:17">
      <c r="A535" s="2">
        <v>534</v>
      </c>
      <c r="B535" s="2">
        <v>26</v>
      </c>
      <c r="C535" s="3" t="s">
        <v>111</v>
      </c>
      <c r="D535" s="3" t="s">
        <v>435</v>
      </c>
      <c r="E535" s="4">
        <v>89729561.5834</v>
      </c>
      <c r="F535" s="4">
        <v>0</v>
      </c>
      <c r="G535" s="4">
        <v>0</v>
      </c>
      <c r="H535" s="4">
        <v>51987942.2137</v>
      </c>
      <c r="I535" s="4">
        <v>108165901.2314</v>
      </c>
      <c r="J535" s="4">
        <v>0</v>
      </c>
      <c r="K535" s="2">
        <v>0</v>
      </c>
      <c r="L535" s="5">
        <v>0</v>
      </c>
      <c r="M535" s="5">
        <v>0</v>
      </c>
      <c r="N535" s="6">
        <v>0</v>
      </c>
      <c r="O535" s="6">
        <v>0</v>
      </c>
      <c r="P535" s="6">
        <v>0</v>
      </c>
      <c r="Q535" s="4">
        <v>4907894.2337</v>
      </c>
    </row>
    <row r="536" ht="15" spans="1:17">
      <c r="A536" s="2">
        <v>535</v>
      </c>
      <c r="B536" s="2">
        <v>26</v>
      </c>
      <c r="C536" s="3" t="s">
        <v>111</v>
      </c>
      <c r="D536" s="3" t="s">
        <v>437</v>
      </c>
      <c r="E536" s="4">
        <v>102758976.2758</v>
      </c>
      <c r="F536" s="4">
        <v>0</v>
      </c>
      <c r="G536" s="4">
        <v>0</v>
      </c>
      <c r="H536" s="4">
        <v>59536986.7666</v>
      </c>
      <c r="I536" s="4">
        <v>146598068.807</v>
      </c>
      <c r="J536" s="4">
        <v>0</v>
      </c>
      <c r="K536" s="2">
        <v>0</v>
      </c>
      <c r="L536" s="5">
        <v>0</v>
      </c>
      <c r="M536" s="5">
        <v>0</v>
      </c>
      <c r="N536" s="6">
        <v>0</v>
      </c>
      <c r="O536" s="6">
        <v>0</v>
      </c>
      <c r="P536" s="6">
        <v>0</v>
      </c>
      <c r="Q536" s="4">
        <v>6469727.3002</v>
      </c>
    </row>
    <row r="537" ht="15" spans="1:17">
      <c r="A537" s="2">
        <v>536</v>
      </c>
      <c r="B537" s="2">
        <v>26</v>
      </c>
      <c r="C537" s="3" t="s">
        <v>111</v>
      </c>
      <c r="D537" s="3" t="s">
        <v>439</v>
      </c>
      <c r="E537" s="4">
        <v>167276518.3952</v>
      </c>
      <c r="F537" s="4">
        <v>0</v>
      </c>
      <c r="G537" s="4">
        <v>0</v>
      </c>
      <c r="H537" s="4">
        <v>96917468.6533</v>
      </c>
      <c r="I537" s="4">
        <v>141832254.3156</v>
      </c>
      <c r="J537" s="4">
        <v>0</v>
      </c>
      <c r="K537" s="2">
        <v>0</v>
      </c>
      <c r="L537" s="5">
        <v>0</v>
      </c>
      <c r="M537" s="5">
        <v>0</v>
      </c>
      <c r="N537" s="6">
        <v>0</v>
      </c>
      <c r="O537" s="6">
        <v>0</v>
      </c>
      <c r="P537" s="6">
        <v>0</v>
      </c>
      <c r="Q537" s="4">
        <v>6276050.8274</v>
      </c>
    </row>
    <row r="538" ht="15" spans="1:17">
      <c r="A538" s="2">
        <v>537</v>
      </c>
      <c r="B538" s="2">
        <v>26</v>
      </c>
      <c r="C538" s="3" t="s">
        <v>111</v>
      </c>
      <c r="D538" s="3" t="s">
        <v>441</v>
      </c>
      <c r="E538" s="4">
        <v>100408684.0301</v>
      </c>
      <c r="F538" s="4">
        <v>0</v>
      </c>
      <c r="G538" s="4">
        <v>0</v>
      </c>
      <c r="H538" s="4">
        <v>58175263.213</v>
      </c>
      <c r="I538" s="4">
        <v>134600653.9595</v>
      </c>
      <c r="J538" s="4">
        <v>0</v>
      </c>
      <c r="K538" s="2">
        <v>0</v>
      </c>
      <c r="L538" s="5">
        <v>0</v>
      </c>
      <c r="M538" s="5">
        <v>0</v>
      </c>
      <c r="N538" s="6">
        <v>0</v>
      </c>
      <c r="O538" s="6">
        <v>0</v>
      </c>
      <c r="P538" s="6">
        <v>0</v>
      </c>
      <c r="Q538" s="4">
        <v>5982168.0393</v>
      </c>
    </row>
    <row r="539" ht="15" spans="1:17">
      <c r="A539" s="2">
        <v>538</v>
      </c>
      <c r="B539" s="2">
        <v>26</v>
      </c>
      <c r="C539" s="3" t="s">
        <v>111</v>
      </c>
      <c r="D539" s="3" t="s">
        <v>443</v>
      </c>
      <c r="E539" s="4">
        <v>105751625.057</v>
      </c>
      <c r="F539" s="4">
        <v>0</v>
      </c>
      <c r="G539" s="4">
        <v>0</v>
      </c>
      <c r="H539" s="4">
        <v>61270881.9195</v>
      </c>
      <c r="I539" s="4">
        <v>138410131.4778</v>
      </c>
      <c r="J539" s="4">
        <v>0</v>
      </c>
      <c r="K539" s="2">
        <v>0</v>
      </c>
      <c r="L539" s="5">
        <v>0</v>
      </c>
      <c r="M539" s="5">
        <v>0</v>
      </c>
      <c r="N539" s="6">
        <v>0</v>
      </c>
      <c r="O539" s="6">
        <v>0</v>
      </c>
      <c r="P539" s="6">
        <v>0</v>
      </c>
      <c r="Q539" s="4">
        <v>6136980.2273</v>
      </c>
    </row>
    <row r="540" ht="15" spans="1:17">
      <c r="A540" s="2">
        <v>539</v>
      </c>
      <c r="B540" s="2">
        <v>26</v>
      </c>
      <c r="C540" s="3" t="s">
        <v>111</v>
      </c>
      <c r="D540" s="3" t="s">
        <v>445</v>
      </c>
      <c r="E540" s="4">
        <v>100166636.3878</v>
      </c>
      <c r="F540" s="4">
        <v>0</v>
      </c>
      <c r="G540" s="4">
        <v>0</v>
      </c>
      <c r="H540" s="4">
        <v>58035024.4933</v>
      </c>
      <c r="I540" s="4">
        <v>128754184.5666</v>
      </c>
      <c r="J540" s="4">
        <v>0</v>
      </c>
      <c r="K540" s="2">
        <v>0</v>
      </c>
      <c r="L540" s="5">
        <v>0</v>
      </c>
      <c r="M540" s="5">
        <v>0</v>
      </c>
      <c r="N540" s="6">
        <v>0</v>
      </c>
      <c r="O540" s="6">
        <v>0</v>
      </c>
      <c r="P540" s="6">
        <v>0</v>
      </c>
      <c r="Q540" s="4">
        <v>5744575.1634</v>
      </c>
    </row>
    <row r="541" ht="30" spans="1:17">
      <c r="A541" s="2">
        <v>540</v>
      </c>
      <c r="B541" s="2">
        <v>26</v>
      </c>
      <c r="C541" s="3" t="s">
        <v>111</v>
      </c>
      <c r="D541" s="3" t="s">
        <v>447</v>
      </c>
      <c r="E541" s="4">
        <v>89505235.9297</v>
      </c>
      <c r="F541" s="4">
        <v>0</v>
      </c>
      <c r="G541" s="4">
        <v>0</v>
      </c>
      <c r="H541" s="4">
        <v>51857971.3444</v>
      </c>
      <c r="I541" s="4">
        <v>118029338.5861</v>
      </c>
      <c r="J541" s="4">
        <v>0</v>
      </c>
      <c r="K541" s="2">
        <v>0</v>
      </c>
      <c r="L541" s="5">
        <v>0</v>
      </c>
      <c r="M541" s="5">
        <v>0</v>
      </c>
      <c r="N541" s="6">
        <v>0</v>
      </c>
      <c r="O541" s="6">
        <v>0</v>
      </c>
      <c r="P541" s="6">
        <v>0</v>
      </c>
      <c r="Q541" s="4">
        <v>5308731.4381</v>
      </c>
    </row>
    <row r="542" ht="30" spans="1:17">
      <c r="A542" s="2">
        <v>541</v>
      </c>
      <c r="B542" s="2">
        <v>26</v>
      </c>
      <c r="C542" s="3" t="s">
        <v>111</v>
      </c>
      <c r="D542" s="3" t="s">
        <v>449</v>
      </c>
      <c r="E542" s="4">
        <v>96581302.1</v>
      </c>
      <c r="F542" s="4">
        <v>0</v>
      </c>
      <c r="G542" s="4">
        <v>0</v>
      </c>
      <c r="H542" s="4">
        <v>55957736.3791</v>
      </c>
      <c r="I542" s="4">
        <v>127199475.7198</v>
      </c>
      <c r="J542" s="4">
        <v>0</v>
      </c>
      <c r="K542" s="2">
        <v>0</v>
      </c>
      <c r="L542" s="5">
        <v>0</v>
      </c>
      <c r="M542" s="5">
        <v>0</v>
      </c>
      <c r="N542" s="6">
        <v>0</v>
      </c>
      <c r="O542" s="6">
        <v>0</v>
      </c>
      <c r="P542" s="6">
        <v>0</v>
      </c>
      <c r="Q542" s="4">
        <v>5681393.8276</v>
      </c>
    </row>
    <row r="543" ht="30" spans="1:17">
      <c r="A543" s="2">
        <v>542</v>
      </c>
      <c r="B543" s="2">
        <v>26</v>
      </c>
      <c r="C543" s="3" t="s">
        <v>111</v>
      </c>
      <c r="D543" s="3" t="s">
        <v>451</v>
      </c>
      <c r="E543" s="4">
        <v>106363143.9998</v>
      </c>
      <c r="F543" s="4">
        <v>0</v>
      </c>
      <c r="G543" s="4">
        <v>0</v>
      </c>
      <c r="H543" s="4">
        <v>61625186.687</v>
      </c>
      <c r="I543" s="4">
        <v>135948166.2587</v>
      </c>
      <c r="J543" s="4">
        <v>0</v>
      </c>
      <c r="K543" s="2">
        <v>0</v>
      </c>
      <c r="L543" s="5">
        <v>0</v>
      </c>
      <c r="M543" s="5">
        <v>0</v>
      </c>
      <c r="N543" s="6">
        <v>0</v>
      </c>
      <c r="O543" s="6">
        <v>0</v>
      </c>
      <c r="P543" s="6">
        <v>0</v>
      </c>
      <c r="Q543" s="4">
        <v>6036929.1781</v>
      </c>
    </row>
    <row r="544" ht="15" spans="1:17">
      <c r="A544" s="2">
        <v>543</v>
      </c>
      <c r="B544" s="2">
        <v>26</v>
      </c>
      <c r="C544" s="3" t="s">
        <v>111</v>
      </c>
      <c r="D544" s="3" t="s">
        <v>453</v>
      </c>
      <c r="E544" s="4">
        <v>103894955.9809</v>
      </c>
      <c r="F544" s="4">
        <v>0</v>
      </c>
      <c r="G544" s="4">
        <v>0</v>
      </c>
      <c r="H544" s="4">
        <v>60195156.117</v>
      </c>
      <c r="I544" s="4">
        <v>123658325.0781</v>
      </c>
      <c r="J544" s="4">
        <v>0</v>
      </c>
      <c r="K544" s="2">
        <v>0</v>
      </c>
      <c r="L544" s="5">
        <v>0</v>
      </c>
      <c r="M544" s="5">
        <v>0</v>
      </c>
      <c r="N544" s="6">
        <v>0</v>
      </c>
      <c r="O544" s="6">
        <v>0</v>
      </c>
      <c r="P544" s="6">
        <v>0</v>
      </c>
      <c r="Q544" s="4">
        <v>5537486.0931</v>
      </c>
    </row>
    <row r="545" ht="15" spans="1:17">
      <c r="A545" s="2">
        <v>544</v>
      </c>
      <c r="B545" s="2">
        <v>26</v>
      </c>
      <c r="C545" s="3" t="s">
        <v>111</v>
      </c>
      <c r="D545" s="3" t="s">
        <v>455</v>
      </c>
      <c r="E545" s="4">
        <v>120894334.5782</v>
      </c>
      <c r="F545" s="4">
        <v>0</v>
      </c>
      <c r="G545" s="4">
        <v>0</v>
      </c>
      <c r="H545" s="4">
        <v>70044337.3299</v>
      </c>
      <c r="I545" s="4">
        <v>152986188.1819</v>
      </c>
      <c r="J545" s="4">
        <v>0</v>
      </c>
      <c r="K545" s="2">
        <v>0</v>
      </c>
      <c r="L545" s="5">
        <v>0</v>
      </c>
      <c r="M545" s="5">
        <v>0</v>
      </c>
      <c r="N545" s="6">
        <v>0</v>
      </c>
      <c r="O545" s="6">
        <v>0</v>
      </c>
      <c r="P545" s="6">
        <v>0</v>
      </c>
      <c r="Q545" s="4">
        <v>6729332.1236</v>
      </c>
    </row>
    <row r="546" ht="30" spans="1:17">
      <c r="A546" s="2">
        <v>545</v>
      </c>
      <c r="B546" s="2">
        <v>26</v>
      </c>
      <c r="C546" s="3" t="s">
        <v>111</v>
      </c>
      <c r="D546" s="3" t="s">
        <v>457</v>
      </c>
      <c r="E546" s="4">
        <v>123840658.0962</v>
      </c>
      <c r="F546" s="4">
        <v>0</v>
      </c>
      <c r="G546" s="4">
        <v>0</v>
      </c>
      <c r="H546" s="4">
        <v>71751392.3304</v>
      </c>
      <c r="I546" s="4">
        <v>144679516.9446</v>
      </c>
      <c r="J546" s="4">
        <v>0</v>
      </c>
      <c r="K546" s="2">
        <v>0</v>
      </c>
      <c r="L546" s="5">
        <v>0</v>
      </c>
      <c r="M546" s="5">
        <v>0</v>
      </c>
      <c r="N546" s="6">
        <v>0</v>
      </c>
      <c r="O546" s="6">
        <v>0</v>
      </c>
      <c r="P546" s="6">
        <v>0</v>
      </c>
      <c r="Q546" s="4">
        <v>6391759.8598</v>
      </c>
    </row>
    <row r="547" ht="30" spans="1:17">
      <c r="A547" s="2">
        <v>546</v>
      </c>
      <c r="B547" s="2">
        <v>26</v>
      </c>
      <c r="C547" s="3" t="s">
        <v>111</v>
      </c>
      <c r="D547" s="3" t="s">
        <v>459</v>
      </c>
      <c r="E547" s="4">
        <v>137124475.7107</v>
      </c>
      <c r="F547" s="4">
        <v>0</v>
      </c>
      <c r="G547" s="4">
        <v>0</v>
      </c>
      <c r="H547" s="4">
        <v>79447834.0642</v>
      </c>
      <c r="I547" s="4">
        <v>149904102.7989</v>
      </c>
      <c r="J547" s="4">
        <v>0</v>
      </c>
      <c r="K547" s="2">
        <v>0</v>
      </c>
      <c r="L547" s="5">
        <v>0</v>
      </c>
      <c r="M547" s="5">
        <v>0</v>
      </c>
      <c r="N547" s="6">
        <v>0</v>
      </c>
      <c r="O547" s="6">
        <v>0</v>
      </c>
      <c r="P547" s="6">
        <v>0</v>
      </c>
      <c r="Q547" s="4">
        <v>6604080.2013</v>
      </c>
    </row>
    <row r="548" ht="30" spans="1:17">
      <c r="A548" s="2">
        <v>547</v>
      </c>
      <c r="B548" s="2">
        <v>26</v>
      </c>
      <c r="C548" s="3" t="s">
        <v>111</v>
      </c>
      <c r="D548" s="3" t="s">
        <v>461</v>
      </c>
      <c r="E548" s="4">
        <v>161798355.5942</v>
      </c>
      <c r="F548" s="4">
        <v>0</v>
      </c>
      <c r="G548" s="4">
        <v>0</v>
      </c>
      <c r="H548" s="4">
        <v>93743504.5091</v>
      </c>
      <c r="I548" s="4">
        <v>154486526.3034</v>
      </c>
      <c r="J548" s="4">
        <v>0</v>
      </c>
      <c r="K548" s="2">
        <v>0</v>
      </c>
      <c r="L548" s="5">
        <v>0</v>
      </c>
      <c r="M548" s="5">
        <v>0</v>
      </c>
      <c r="N548" s="6">
        <v>0</v>
      </c>
      <c r="O548" s="6">
        <v>0</v>
      </c>
      <c r="P548" s="6">
        <v>0</v>
      </c>
      <c r="Q548" s="4">
        <v>6790303.9042</v>
      </c>
    </row>
    <row r="549" ht="15" spans="1:17">
      <c r="A549" s="2">
        <v>548</v>
      </c>
      <c r="B549" s="2">
        <v>26</v>
      </c>
      <c r="C549" s="3" t="s">
        <v>111</v>
      </c>
      <c r="D549" s="3" t="s">
        <v>463</v>
      </c>
      <c r="E549" s="4">
        <v>102472109.4188</v>
      </c>
      <c r="F549" s="4">
        <v>0</v>
      </c>
      <c r="G549" s="4">
        <v>0</v>
      </c>
      <c r="H549" s="4">
        <v>59370780.4759</v>
      </c>
      <c r="I549" s="4">
        <v>150491600.5276</v>
      </c>
      <c r="J549" s="4">
        <v>0</v>
      </c>
      <c r="K549" s="2">
        <v>0</v>
      </c>
      <c r="L549" s="5">
        <v>0</v>
      </c>
      <c r="M549" s="5">
        <v>0</v>
      </c>
      <c r="N549" s="6">
        <v>0</v>
      </c>
      <c r="O549" s="6">
        <v>0</v>
      </c>
      <c r="P549" s="6">
        <v>0</v>
      </c>
      <c r="Q549" s="4">
        <v>6627955.3413</v>
      </c>
    </row>
    <row r="550" ht="30" spans="1:17">
      <c r="A550" s="2">
        <v>549</v>
      </c>
      <c r="B550" s="2">
        <v>26</v>
      </c>
      <c r="C550" s="3" t="s">
        <v>111</v>
      </c>
      <c r="D550" s="3" t="s">
        <v>465</v>
      </c>
      <c r="E550" s="4">
        <v>139085485.0003</v>
      </c>
      <c r="F550" s="4">
        <v>0</v>
      </c>
      <c r="G550" s="4">
        <v>0</v>
      </c>
      <c r="H550" s="4">
        <v>80584012.9982</v>
      </c>
      <c r="I550" s="4">
        <v>163278419.5267</v>
      </c>
      <c r="J550" s="4">
        <v>0</v>
      </c>
      <c r="K550" s="2">
        <v>0</v>
      </c>
      <c r="L550" s="5">
        <v>0</v>
      </c>
      <c r="M550" s="5">
        <v>0</v>
      </c>
      <c r="N550" s="6">
        <v>0</v>
      </c>
      <c r="O550" s="6">
        <v>0</v>
      </c>
      <c r="P550" s="6">
        <v>0</v>
      </c>
      <c r="Q550" s="4">
        <v>7147594.9554</v>
      </c>
    </row>
    <row r="551" ht="15" spans="1:17">
      <c r="A551" s="2">
        <v>550</v>
      </c>
      <c r="B551" s="2">
        <v>26</v>
      </c>
      <c r="C551" s="3" t="s">
        <v>111</v>
      </c>
      <c r="D551" s="3" t="s">
        <v>467</v>
      </c>
      <c r="E551" s="4">
        <v>93949256.7603</v>
      </c>
      <c r="F551" s="4">
        <v>0</v>
      </c>
      <c r="G551" s="4">
        <v>0</v>
      </c>
      <c r="H551" s="4">
        <v>54432769.3715</v>
      </c>
      <c r="I551" s="4">
        <v>121755055.798</v>
      </c>
      <c r="J551" s="4">
        <v>0</v>
      </c>
      <c r="K551" s="2">
        <v>0</v>
      </c>
      <c r="L551" s="5">
        <v>0</v>
      </c>
      <c r="M551" s="5">
        <v>0</v>
      </c>
      <c r="N551" s="6">
        <v>0</v>
      </c>
      <c r="O551" s="6">
        <v>0</v>
      </c>
      <c r="P551" s="6">
        <v>0</v>
      </c>
      <c r="Q551" s="4">
        <v>5460139.7168</v>
      </c>
    </row>
    <row r="552" ht="30" spans="1:17">
      <c r="A552" s="2">
        <v>551</v>
      </c>
      <c r="B552" s="2">
        <v>26</v>
      </c>
      <c r="C552" s="3" t="s">
        <v>111</v>
      </c>
      <c r="D552" s="3" t="s">
        <v>469</v>
      </c>
      <c r="E552" s="4">
        <v>108124773.8248</v>
      </c>
      <c r="F552" s="4">
        <v>0</v>
      </c>
      <c r="G552" s="4">
        <v>0</v>
      </c>
      <c r="H552" s="4">
        <v>62645848.194</v>
      </c>
      <c r="I552" s="4">
        <v>137753274.3375</v>
      </c>
      <c r="J552" s="4">
        <v>0</v>
      </c>
      <c r="K552" s="2">
        <v>0</v>
      </c>
      <c r="L552" s="5">
        <v>0</v>
      </c>
      <c r="M552" s="5">
        <v>0</v>
      </c>
      <c r="N552" s="6">
        <v>0</v>
      </c>
      <c r="O552" s="6">
        <v>0</v>
      </c>
      <c r="P552" s="6">
        <v>0</v>
      </c>
      <c r="Q552" s="4">
        <v>6110286.4115</v>
      </c>
    </row>
    <row r="553" ht="15" spans="1:17">
      <c r="A553" s="2">
        <v>552</v>
      </c>
      <c r="B553" s="2">
        <v>26</v>
      </c>
      <c r="C553" s="3" t="s">
        <v>111</v>
      </c>
      <c r="D553" s="3" t="s">
        <v>471</v>
      </c>
      <c r="E553" s="4">
        <v>124709817.342</v>
      </c>
      <c r="F553" s="4">
        <v>0</v>
      </c>
      <c r="G553" s="4">
        <v>0</v>
      </c>
      <c r="H553" s="4">
        <v>72254969.968</v>
      </c>
      <c r="I553" s="4">
        <v>144760632.1888</v>
      </c>
      <c r="J553" s="4">
        <v>0</v>
      </c>
      <c r="K553" s="2">
        <v>0</v>
      </c>
      <c r="L553" s="5">
        <v>0</v>
      </c>
      <c r="M553" s="5">
        <v>0</v>
      </c>
      <c r="N553" s="6">
        <v>0</v>
      </c>
      <c r="O553" s="6">
        <v>0</v>
      </c>
      <c r="P553" s="6">
        <v>0</v>
      </c>
      <c r="Q553" s="4">
        <v>6395056.2773</v>
      </c>
    </row>
    <row r="554" ht="15" spans="1:17">
      <c r="A554" s="2">
        <v>553</v>
      </c>
      <c r="B554" s="2">
        <v>26</v>
      </c>
      <c r="C554" s="3" t="s">
        <v>111</v>
      </c>
      <c r="D554" s="3" t="s">
        <v>473</v>
      </c>
      <c r="E554" s="4">
        <v>117318329.0992</v>
      </c>
      <c r="F554" s="4">
        <v>0</v>
      </c>
      <c r="G554" s="4">
        <v>0</v>
      </c>
      <c r="H554" s="4">
        <v>67972454.1854</v>
      </c>
      <c r="I554" s="4">
        <v>143033700.3961</v>
      </c>
      <c r="J554" s="4">
        <v>0</v>
      </c>
      <c r="K554" s="2">
        <v>0</v>
      </c>
      <c r="L554" s="5">
        <v>0</v>
      </c>
      <c r="M554" s="5">
        <v>0</v>
      </c>
      <c r="N554" s="6">
        <v>0</v>
      </c>
      <c r="O554" s="6">
        <v>0</v>
      </c>
      <c r="P554" s="6">
        <v>0</v>
      </c>
      <c r="Q554" s="4">
        <v>6324876.026</v>
      </c>
    </row>
    <row r="555" ht="30" spans="1:17">
      <c r="A555" s="2">
        <v>554</v>
      </c>
      <c r="B555" s="2">
        <v>26</v>
      </c>
      <c r="C555" s="3" t="s">
        <v>111</v>
      </c>
      <c r="D555" s="3" t="s">
        <v>475</v>
      </c>
      <c r="E555" s="4">
        <v>138688240.3006</v>
      </c>
      <c r="F555" s="4">
        <v>0</v>
      </c>
      <c r="G555" s="4">
        <v>0</v>
      </c>
      <c r="H555" s="4">
        <v>80353855.4655</v>
      </c>
      <c r="I555" s="4">
        <v>160476710.7486</v>
      </c>
      <c r="J555" s="4">
        <v>0</v>
      </c>
      <c r="K555" s="2">
        <v>0</v>
      </c>
      <c r="L555" s="5">
        <v>0</v>
      </c>
      <c r="M555" s="5">
        <v>0</v>
      </c>
      <c r="N555" s="6">
        <v>0</v>
      </c>
      <c r="O555" s="6">
        <v>0</v>
      </c>
      <c r="P555" s="6">
        <v>0</v>
      </c>
      <c r="Q555" s="4">
        <v>7033737.1719</v>
      </c>
    </row>
    <row r="556" ht="15" spans="1:17">
      <c r="A556" s="2">
        <v>555</v>
      </c>
      <c r="B556" s="2">
        <v>26</v>
      </c>
      <c r="C556" s="3" t="s">
        <v>111</v>
      </c>
      <c r="D556" s="3" t="s">
        <v>477</v>
      </c>
      <c r="E556" s="4">
        <v>101426192.6828</v>
      </c>
      <c r="F556" s="4">
        <v>0</v>
      </c>
      <c r="G556" s="4">
        <v>0</v>
      </c>
      <c r="H556" s="4">
        <v>58764792.239</v>
      </c>
      <c r="I556" s="4">
        <v>154943828.1873</v>
      </c>
      <c r="J556" s="4">
        <v>0</v>
      </c>
      <c r="K556" s="2">
        <v>0</v>
      </c>
      <c r="L556" s="5">
        <v>0</v>
      </c>
      <c r="M556" s="5">
        <v>0</v>
      </c>
      <c r="N556" s="6">
        <v>0</v>
      </c>
      <c r="O556" s="6">
        <v>0</v>
      </c>
      <c r="P556" s="6">
        <v>0</v>
      </c>
      <c r="Q556" s="4">
        <v>6808888.0551</v>
      </c>
    </row>
    <row r="557" ht="15" spans="1:17">
      <c r="A557" s="2">
        <v>556</v>
      </c>
      <c r="B557" s="2">
        <v>26</v>
      </c>
      <c r="C557" s="3" t="s">
        <v>111</v>
      </c>
      <c r="D557" s="3" t="s">
        <v>479</v>
      </c>
      <c r="E557" s="4">
        <v>82544821.7305</v>
      </c>
      <c r="F557" s="4">
        <v>0</v>
      </c>
      <c r="G557" s="4">
        <v>0</v>
      </c>
      <c r="H557" s="4">
        <v>47825213.3014</v>
      </c>
      <c r="I557" s="4">
        <v>115845692.7012</v>
      </c>
      <c r="J557" s="4">
        <v>0</v>
      </c>
      <c r="K557" s="2">
        <v>0</v>
      </c>
      <c r="L557" s="5">
        <v>0</v>
      </c>
      <c r="M557" s="5">
        <v>0</v>
      </c>
      <c r="N557" s="6">
        <v>0</v>
      </c>
      <c r="O557" s="6">
        <v>0</v>
      </c>
      <c r="P557" s="6">
        <v>0</v>
      </c>
      <c r="Q557" s="4">
        <v>5219990.923</v>
      </c>
    </row>
    <row r="558" ht="30" spans="1:17">
      <c r="A558" s="2">
        <v>557</v>
      </c>
      <c r="B558" s="2">
        <v>26</v>
      </c>
      <c r="C558" s="3" t="s">
        <v>111</v>
      </c>
      <c r="D558" s="3" t="s">
        <v>481</v>
      </c>
      <c r="E558" s="4">
        <v>92011944.7996</v>
      </c>
      <c r="F558" s="4">
        <v>0</v>
      </c>
      <c r="G558" s="4">
        <v>0</v>
      </c>
      <c r="H558" s="4">
        <v>53310320.3091</v>
      </c>
      <c r="I558" s="4">
        <v>115328142.1758</v>
      </c>
      <c r="J558" s="4">
        <v>0</v>
      </c>
      <c r="K558" s="2">
        <v>0</v>
      </c>
      <c r="L558" s="5">
        <v>0</v>
      </c>
      <c r="M558" s="5">
        <v>0</v>
      </c>
      <c r="N558" s="6">
        <v>0</v>
      </c>
      <c r="O558" s="6">
        <v>0</v>
      </c>
      <c r="P558" s="6">
        <v>0</v>
      </c>
      <c r="Q558" s="4">
        <v>5198958.346</v>
      </c>
    </row>
    <row r="559" ht="45" spans="1:17">
      <c r="A559" s="2">
        <v>558</v>
      </c>
      <c r="B559" s="2">
        <v>27</v>
      </c>
      <c r="C559" s="3" t="s">
        <v>112</v>
      </c>
      <c r="D559" s="3" t="s">
        <v>486</v>
      </c>
      <c r="E559" s="4">
        <v>103303167.5721</v>
      </c>
      <c r="F559" s="4">
        <v>0</v>
      </c>
      <c r="G559" s="4">
        <v>0</v>
      </c>
      <c r="H559" s="4">
        <v>59852282.9206</v>
      </c>
      <c r="I559" s="4">
        <v>155515543.0906</v>
      </c>
      <c r="J559" s="4">
        <v>0</v>
      </c>
      <c r="K559" s="2">
        <v>0</v>
      </c>
      <c r="L559" s="5">
        <v>0</v>
      </c>
      <c r="M559" s="5">
        <v>0</v>
      </c>
      <c r="N559" s="6">
        <v>0</v>
      </c>
      <c r="O559" s="6">
        <v>0</v>
      </c>
      <c r="P559" s="6">
        <v>0</v>
      </c>
      <c r="Q559" s="4">
        <v>8159659.8373</v>
      </c>
    </row>
    <row r="560" ht="45" spans="1:17">
      <c r="A560" s="2">
        <v>559</v>
      </c>
      <c r="B560" s="2">
        <v>27</v>
      </c>
      <c r="C560" s="3" t="s">
        <v>112</v>
      </c>
      <c r="D560" s="3" t="s">
        <v>488</v>
      </c>
      <c r="E560" s="4">
        <v>106644714.0035</v>
      </c>
      <c r="F560" s="4">
        <v>0</v>
      </c>
      <c r="G560" s="4">
        <v>0</v>
      </c>
      <c r="H560" s="4">
        <v>61788324.0615</v>
      </c>
      <c r="I560" s="4">
        <v>169901449.2042</v>
      </c>
      <c r="J560" s="4">
        <v>0</v>
      </c>
      <c r="K560" s="2">
        <v>0</v>
      </c>
      <c r="L560" s="5">
        <v>0</v>
      </c>
      <c r="M560" s="5">
        <v>0</v>
      </c>
      <c r="N560" s="6">
        <v>0</v>
      </c>
      <c r="O560" s="6">
        <v>0</v>
      </c>
      <c r="P560" s="6">
        <v>0</v>
      </c>
      <c r="Q560" s="4">
        <v>8744284.2621</v>
      </c>
    </row>
    <row r="561" ht="45" spans="1:17">
      <c r="A561" s="2">
        <v>560</v>
      </c>
      <c r="B561" s="2">
        <v>27</v>
      </c>
      <c r="C561" s="3" t="s">
        <v>112</v>
      </c>
      <c r="D561" s="3" t="s">
        <v>490</v>
      </c>
      <c r="E561" s="4">
        <v>163916455.8452</v>
      </c>
      <c r="F561" s="4">
        <v>0</v>
      </c>
      <c r="G561" s="4">
        <v>0</v>
      </c>
      <c r="H561" s="4">
        <v>94970699.555</v>
      </c>
      <c r="I561" s="4">
        <v>251101041.4817</v>
      </c>
      <c r="J561" s="4">
        <v>0</v>
      </c>
      <c r="K561" s="2">
        <v>0</v>
      </c>
      <c r="L561" s="5">
        <v>0</v>
      </c>
      <c r="M561" s="5">
        <v>0</v>
      </c>
      <c r="N561" s="6">
        <v>0</v>
      </c>
      <c r="O561" s="6">
        <v>0</v>
      </c>
      <c r="P561" s="6">
        <v>0</v>
      </c>
      <c r="Q561" s="4">
        <v>12044129.5794</v>
      </c>
    </row>
    <row r="562" ht="45" spans="1:17">
      <c r="A562" s="2">
        <v>561</v>
      </c>
      <c r="B562" s="2">
        <v>27</v>
      </c>
      <c r="C562" s="3" t="s">
        <v>112</v>
      </c>
      <c r="D562" s="3" t="s">
        <v>492</v>
      </c>
      <c r="E562" s="4">
        <v>107776445.7623</v>
      </c>
      <c r="F562" s="4">
        <v>0</v>
      </c>
      <c r="G562" s="4">
        <v>0</v>
      </c>
      <c r="H562" s="4">
        <v>62444032.2164</v>
      </c>
      <c r="I562" s="4">
        <v>149783693.0644</v>
      </c>
      <c r="J562" s="4">
        <v>0</v>
      </c>
      <c r="K562" s="2">
        <v>0</v>
      </c>
      <c r="L562" s="5">
        <v>0</v>
      </c>
      <c r="M562" s="5">
        <v>0</v>
      </c>
      <c r="N562" s="6">
        <v>0</v>
      </c>
      <c r="O562" s="6">
        <v>0</v>
      </c>
      <c r="P562" s="6">
        <v>0</v>
      </c>
      <c r="Q562" s="4">
        <v>7926724.9427</v>
      </c>
    </row>
    <row r="563" ht="45" spans="1:17">
      <c r="A563" s="2">
        <v>562</v>
      </c>
      <c r="B563" s="2">
        <v>27</v>
      </c>
      <c r="C563" s="3" t="s">
        <v>112</v>
      </c>
      <c r="D563" s="3" t="s">
        <v>494</v>
      </c>
      <c r="E563" s="4">
        <v>96586951.1929</v>
      </c>
      <c r="F563" s="4">
        <v>0</v>
      </c>
      <c r="G563" s="4">
        <v>0</v>
      </c>
      <c r="H563" s="4">
        <v>55961009.3775</v>
      </c>
      <c r="I563" s="4">
        <v>145970101.0048</v>
      </c>
      <c r="J563" s="4">
        <v>0</v>
      </c>
      <c r="K563" s="2">
        <v>0</v>
      </c>
      <c r="L563" s="5">
        <v>0</v>
      </c>
      <c r="M563" s="5">
        <v>0</v>
      </c>
      <c r="N563" s="6">
        <v>0</v>
      </c>
      <c r="O563" s="6">
        <v>0</v>
      </c>
      <c r="P563" s="6">
        <v>0</v>
      </c>
      <c r="Q563" s="4">
        <v>7771745.5451</v>
      </c>
    </row>
    <row r="564" ht="30" spans="1:17">
      <c r="A564" s="2">
        <v>563</v>
      </c>
      <c r="B564" s="2">
        <v>27</v>
      </c>
      <c r="C564" s="3" t="s">
        <v>112</v>
      </c>
      <c r="D564" s="3" t="s">
        <v>496</v>
      </c>
      <c r="E564" s="4">
        <v>73471258.9</v>
      </c>
      <c r="F564" s="4">
        <v>0</v>
      </c>
      <c r="G564" s="4">
        <v>0</v>
      </c>
      <c r="H564" s="4">
        <v>42568129.1054</v>
      </c>
      <c r="I564" s="4">
        <v>112555910.5275</v>
      </c>
      <c r="J564" s="4">
        <v>0</v>
      </c>
      <c r="K564" s="2">
        <v>0</v>
      </c>
      <c r="L564" s="5">
        <v>0</v>
      </c>
      <c r="M564" s="5">
        <v>0</v>
      </c>
      <c r="N564" s="6">
        <v>0</v>
      </c>
      <c r="O564" s="6">
        <v>0</v>
      </c>
      <c r="P564" s="6">
        <v>0</v>
      </c>
      <c r="Q564" s="4">
        <v>6413836.5102</v>
      </c>
    </row>
    <row r="565" ht="30" spans="1:17">
      <c r="A565" s="2">
        <v>564</v>
      </c>
      <c r="B565" s="2">
        <v>27</v>
      </c>
      <c r="C565" s="3" t="s">
        <v>112</v>
      </c>
      <c r="D565" s="3" t="s">
        <v>498</v>
      </c>
      <c r="E565" s="4">
        <v>71573989.4464</v>
      </c>
      <c r="F565" s="4">
        <v>0</v>
      </c>
      <c r="G565" s="4">
        <v>0</v>
      </c>
      <c r="H565" s="4">
        <v>41468880.0622</v>
      </c>
      <c r="I565" s="4">
        <v>113953385.1147</v>
      </c>
      <c r="J565" s="4">
        <v>0</v>
      </c>
      <c r="K565" s="2">
        <v>0</v>
      </c>
      <c r="L565" s="5">
        <v>0</v>
      </c>
      <c r="M565" s="5">
        <v>0</v>
      </c>
      <c r="N565" s="6">
        <v>0</v>
      </c>
      <c r="O565" s="6">
        <v>0</v>
      </c>
      <c r="P565" s="6">
        <v>0</v>
      </c>
      <c r="Q565" s="4">
        <v>6470628.0512</v>
      </c>
    </row>
    <row r="566" ht="15" spans="1:17">
      <c r="A566" s="2">
        <v>565</v>
      </c>
      <c r="B566" s="2">
        <v>27</v>
      </c>
      <c r="C566" s="3" t="s">
        <v>112</v>
      </c>
      <c r="D566" s="3" t="s">
        <v>500</v>
      </c>
      <c r="E566" s="4">
        <v>160716360.0814</v>
      </c>
      <c r="F566" s="4">
        <v>0</v>
      </c>
      <c r="G566" s="4">
        <v>0</v>
      </c>
      <c r="H566" s="4">
        <v>93116612.778</v>
      </c>
      <c r="I566" s="4">
        <v>250593189.5181</v>
      </c>
      <c r="J566" s="4">
        <v>0</v>
      </c>
      <c r="K566" s="2">
        <v>0</v>
      </c>
      <c r="L566" s="5">
        <v>0</v>
      </c>
      <c r="M566" s="5">
        <v>0</v>
      </c>
      <c r="N566" s="6">
        <v>0</v>
      </c>
      <c r="O566" s="6">
        <v>0</v>
      </c>
      <c r="P566" s="6">
        <v>0</v>
      </c>
      <c r="Q566" s="4">
        <v>12023491.1393</v>
      </c>
    </row>
    <row r="567" ht="30" spans="1:17">
      <c r="A567" s="2">
        <v>566</v>
      </c>
      <c r="B567" s="2">
        <v>27</v>
      </c>
      <c r="C567" s="3" t="s">
        <v>112</v>
      </c>
      <c r="D567" s="3" t="s">
        <v>502</v>
      </c>
      <c r="E567" s="4">
        <v>95646218.9928</v>
      </c>
      <c r="F567" s="4">
        <v>0</v>
      </c>
      <c r="G567" s="4">
        <v>0</v>
      </c>
      <c r="H567" s="4">
        <v>55415963.4596</v>
      </c>
      <c r="I567" s="4">
        <v>128731936.0334</v>
      </c>
      <c r="J567" s="4">
        <v>0</v>
      </c>
      <c r="K567" s="2">
        <v>0</v>
      </c>
      <c r="L567" s="5">
        <v>0</v>
      </c>
      <c r="M567" s="5">
        <v>0</v>
      </c>
      <c r="N567" s="6">
        <v>0</v>
      </c>
      <c r="O567" s="6">
        <v>0</v>
      </c>
      <c r="P567" s="6">
        <v>0</v>
      </c>
      <c r="Q567" s="4">
        <v>7071209.0477</v>
      </c>
    </row>
    <row r="568" ht="30" spans="1:17">
      <c r="A568" s="2">
        <v>567</v>
      </c>
      <c r="B568" s="2">
        <v>27</v>
      </c>
      <c r="C568" s="3" t="s">
        <v>112</v>
      </c>
      <c r="D568" s="3" t="s">
        <v>504</v>
      </c>
      <c r="E568" s="4">
        <v>119500598.2399</v>
      </c>
      <c r="F568" s="4">
        <v>0</v>
      </c>
      <c r="G568" s="4">
        <v>0</v>
      </c>
      <c r="H568" s="4">
        <v>69236827.7094</v>
      </c>
      <c r="I568" s="4">
        <v>179910952.7776</v>
      </c>
      <c r="J568" s="4">
        <v>0</v>
      </c>
      <c r="K568" s="2">
        <v>0</v>
      </c>
      <c r="L568" s="5">
        <v>0</v>
      </c>
      <c r="M568" s="5">
        <v>0</v>
      </c>
      <c r="N568" s="6">
        <v>0</v>
      </c>
      <c r="O568" s="6">
        <v>0</v>
      </c>
      <c r="P568" s="6">
        <v>0</v>
      </c>
      <c r="Q568" s="4">
        <v>9151057.4067</v>
      </c>
    </row>
    <row r="569" ht="30" spans="1:17">
      <c r="A569" s="2">
        <v>568</v>
      </c>
      <c r="B569" s="2">
        <v>27</v>
      </c>
      <c r="C569" s="3" t="s">
        <v>112</v>
      </c>
      <c r="D569" s="3" t="s">
        <v>506</v>
      </c>
      <c r="E569" s="4">
        <v>92194763.8365</v>
      </c>
      <c r="F569" s="4">
        <v>0</v>
      </c>
      <c r="G569" s="4">
        <v>0</v>
      </c>
      <c r="H569" s="4">
        <v>53416242.8764</v>
      </c>
      <c r="I569" s="4">
        <v>141615152.8589</v>
      </c>
      <c r="J569" s="4">
        <v>0</v>
      </c>
      <c r="K569" s="2">
        <v>0</v>
      </c>
      <c r="L569" s="5">
        <v>0</v>
      </c>
      <c r="M569" s="5">
        <v>0</v>
      </c>
      <c r="N569" s="6">
        <v>0</v>
      </c>
      <c r="O569" s="6">
        <v>0</v>
      </c>
      <c r="P569" s="6">
        <v>0</v>
      </c>
      <c r="Q569" s="4">
        <v>7594766.1435</v>
      </c>
    </row>
    <row r="570" ht="15" spans="1:17">
      <c r="A570" s="2">
        <v>569</v>
      </c>
      <c r="B570" s="2">
        <v>27</v>
      </c>
      <c r="C570" s="3" t="s">
        <v>112</v>
      </c>
      <c r="D570" s="3" t="s">
        <v>508</v>
      </c>
      <c r="E570" s="4">
        <v>83293936.2489</v>
      </c>
      <c r="F570" s="4">
        <v>0</v>
      </c>
      <c r="G570" s="4">
        <v>0</v>
      </c>
      <c r="H570" s="4">
        <v>48259238.8511</v>
      </c>
      <c r="I570" s="4">
        <v>131241512.3741</v>
      </c>
      <c r="J570" s="4">
        <v>0</v>
      </c>
      <c r="K570" s="2">
        <v>0</v>
      </c>
      <c r="L570" s="5">
        <v>0</v>
      </c>
      <c r="M570" s="5">
        <v>0</v>
      </c>
      <c r="N570" s="6">
        <v>0</v>
      </c>
      <c r="O570" s="6">
        <v>0</v>
      </c>
      <c r="P570" s="6">
        <v>0</v>
      </c>
      <c r="Q570" s="4">
        <v>7173194.9507</v>
      </c>
    </row>
    <row r="571" ht="45" spans="1:17">
      <c r="A571" s="2">
        <v>570</v>
      </c>
      <c r="B571" s="2">
        <v>27</v>
      </c>
      <c r="C571" s="3" t="s">
        <v>112</v>
      </c>
      <c r="D571" s="3" t="s">
        <v>510</v>
      </c>
      <c r="E571" s="4">
        <v>75110971.6717</v>
      </c>
      <c r="F571" s="4">
        <v>0</v>
      </c>
      <c r="G571" s="4">
        <v>0</v>
      </c>
      <c r="H571" s="4">
        <v>43518153.7274</v>
      </c>
      <c r="I571" s="4">
        <v>116223142.4726</v>
      </c>
      <c r="J571" s="4">
        <v>0</v>
      </c>
      <c r="K571" s="2">
        <v>0</v>
      </c>
      <c r="L571" s="5">
        <v>0</v>
      </c>
      <c r="M571" s="5">
        <v>0</v>
      </c>
      <c r="N571" s="6">
        <v>0</v>
      </c>
      <c r="O571" s="6">
        <v>0</v>
      </c>
      <c r="P571" s="6">
        <v>0</v>
      </c>
      <c r="Q571" s="4">
        <v>6562868.0241</v>
      </c>
    </row>
    <row r="572" ht="30" spans="1:17">
      <c r="A572" s="2">
        <v>571</v>
      </c>
      <c r="B572" s="2">
        <v>27</v>
      </c>
      <c r="C572" s="3" t="s">
        <v>112</v>
      </c>
      <c r="D572" s="3" t="s">
        <v>512</v>
      </c>
      <c r="E572" s="4">
        <v>86349600.5988</v>
      </c>
      <c r="F572" s="4">
        <v>0</v>
      </c>
      <c r="G572" s="4">
        <v>0</v>
      </c>
      <c r="H572" s="4">
        <v>50029644.2653</v>
      </c>
      <c r="I572" s="4">
        <v>120509025.1026</v>
      </c>
      <c r="J572" s="4">
        <v>0</v>
      </c>
      <c r="K572" s="2">
        <v>0</v>
      </c>
      <c r="L572" s="5">
        <v>0</v>
      </c>
      <c r="M572" s="5">
        <v>0</v>
      </c>
      <c r="N572" s="6">
        <v>0</v>
      </c>
      <c r="O572" s="6">
        <v>0</v>
      </c>
      <c r="P572" s="6">
        <v>0</v>
      </c>
      <c r="Q572" s="4">
        <v>6737040.6933</v>
      </c>
    </row>
    <row r="573" ht="15" spans="1:17">
      <c r="A573" s="2">
        <v>572</v>
      </c>
      <c r="B573" s="2">
        <v>27</v>
      </c>
      <c r="C573" s="3" t="s">
        <v>112</v>
      </c>
      <c r="D573" s="3" t="s">
        <v>514</v>
      </c>
      <c r="E573" s="4">
        <v>90444137.9086</v>
      </c>
      <c r="F573" s="4">
        <v>0</v>
      </c>
      <c r="G573" s="4">
        <v>0</v>
      </c>
      <c r="H573" s="4">
        <v>52401956.8599</v>
      </c>
      <c r="I573" s="4">
        <v>140555364.56</v>
      </c>
      <c r="J573" s="4">
        <v>0</v>
      </c>
      <c r="K573" s="2">
        <v>0</v>
      </c>
      <c r="L573" s="5">
        <v>0</v>
      </c>
      <c r="M573" s="5">
        <v>0</v>
      </c>
      <c r="N573" s="6">
        <v>0</v>
      </c>
      <c r="O573" s="6">
        <v>0</v>
      </c>
      <c r="P573" s="6">
        <v>0</v>
      </c>
      <c r="Q573" s="4">
        <v>7551697.732</v>
      </c>
    </row>
    <row r="574" ht="45" spans="1:17">
      <c r="A574" s="2">
        <v>573</v>
      </c>
      <c r="B574" s="2">
        <v>27</v>
      </c>
      <c r="C574" s="3" t="s">
        <v>112</v>
      </c>
      <c r="D574" s="3" t="s">
        <v>516</v>
      </c>
      <c r="E574" s="4">
        <v>109663789.2637</v>
      </c>
      <c r="F574" s="4">
        <v>0</v>
      </c>
      <c r="G574" s="4">
        <v>0</v>
      </c>
      <c r="H574" s="4">
        <v>63537530.314</v>
      </c>
      <c r="I574" s="4">
        <v>163604143.6352</v>
      </c>
      <c r="J574" s="4">
        <v>0</v>
      </c>
      <c r="K574" s="2">
        <v>0</v>
      </c>
      <c r="L574" s="5">
        <v>0</v>
      </c>
      <c r="M574" s="5">
        <v>0</v>
      </c>
      <c r="N574" s="6">
        <v>0</v>
      </c>
      <c r="O574" s="6">
        <v>0</v>
      </c>
      <c r="P574" s="6">
        <v>0</v>
      </c>
      <c r="Q574" s="4">
        <v>8488369.9931</v>
      </c>
    </row>
    <row r="575" ht="30" spans="1:17">
      <c r="A575" s="2">
        <v>574</v>
      </c>
      <c r="B575" s="2">
        <v>27</v>
      </c>
      <c r="C575" s="3" t="s">
        <v>112</v>
      </c>
      <c r="D575" s="3" t="s">
        <v>518</v>
      </c>
      <c r="E575" s="4">
        <v>92060561.0077</v>
      </c>
      <c r="F575" s="4">
        <v>0</v>
      </c>
      <c r="G575" s="4">
        <v>0</v>
      </c>
      <c r="H575" s="4">
        <v>53338487.8001</v>
      </c>
      <c r="I575" s="4">
        <v>128512395.8616</v>
      </c>
      <c r="J575" s="4">
        <v>0</v>
      </c>
      <c r="K575" s="2">
        <v>0</v>
      </c>
      <c r="L575" s="5">
        <v>0</v>
      </c>
      <c r="M575" s="5">
        <v>0</v>
      </c>
      <c r="N575" s="6">
        <v>0</v>
      </c>
      <c r="O575" s="6">
        <v>0</v>
      </c>
      <c r="P575" s="6">
        <v>0</v>
      </c>
      <c r="Q575" s="4">
        <v>7062287.222</v>
      </c>
    </row>
    <row r="576" ht="30" spans="1:17">
      <c r="A576" s="2">
        <v>575</v>
      </c>
      <c r="B576" s="2">
        <v>27</v>
      </c>
      <c r="C576" s="3" t="s">
        <v>112</v>
      </c>
      <c r="D576" s="3" t="s">
        <v>520</v>
      </c>
      <c r="E576" s="4">
        <v>85560714.6496</v>
      </c>
      <c r="F576" s="4">
        <v>0</v>
      </c>
      <c r="G576" s="4">
        <v>0</v>
      </c>
      <c r="H576" s="4">
        <v>49572575.754</v>
      </c>
      <c r="I576" s="4">
        <v>133706710.4472</v>
      </c>
      <c r="J576" s="4">
        <v>0</v>
      </c>
      <c r="K576" s="2">
        <v>0</v>
      </c>
      <c r="L576" s="5">
        <v>0</v>
      </c>
      <c r="M576" s="5">
        <v>0</v>
      </c>
      <c r="N576" s="6">
        <v>0</v>
      </c>
      <c r="O576" s="6">
        <v>0</v>
      </c>
      <c r="P576" s="6">
        <v>0</v>
      </c>
      <c r="Q576" s="4">
        <v>7273377.3788</v>
      </c>
    </row>
    <row r="577" ht="45" spans="1:17">
      <c r="A577" s="2">
        <v>576</v>
      </c>
      <c r="B577" s="2">
        <v>27</v>
      </c>
      <c r="C577" s="3" t="s">
        <v>112</v>
      </c>
      <c r="D577" s="3" t="s">
        <v>523</v>
      </c>
      <c r="E577" s="4">
        <v>81269177.3301</v>
      </c>
      <c r="F577" s="4">
        <v>0</v>
      </c>
      <c r="G577" s="4">
        <v>0</v>
      </c>
      <c r="H577" s="4">
        <v>47086124.3522</v>
      </c>
      <c r="I577" s="4">
        <v>117781084.1734</v>
      </c>
      <c r="J577" s="4">
        <v>0</v>
      </c>
      <c r="K577" s="2">
        <v>0</v>
      </c>
      <c r="L577" s="5">
        <v>0</v>
      </c>
      <c r="M577" s="5">
        <v>0</v>
      </c>
      <c r="N577" s="6">
        <v>0</v>
      </c>
      <c r="O577" s="6">
        <v>0</v>
      </c>
      <c r="P577" s="6">
        <v>0</v>
      </c>
      <c r="Q577" s="4">
        <v>6626180.7389</v>
      </c>
    </row>
    <row r="578" ht="30" spans="1:17">
      <c r="A578" s="2">
        <v>577</v>
      </c>
      <c r="B578" s="2">
        <v>27</v>
      </c>
      <c r="C578" s="3" t="s">
        <v>112</v>
      </c>
      <c r="D578" s="3" t="s">
        <v>525</v>
      </c>
      <c r="E578" s="4">
        <v>110227862.3834</v>
      </c>
      <c r="F578" s="4">
        <v>0</v>
      </c>
      <c r="G578" s="4">
        <v>0</v>
      </c>
      <c r="H578" s="4">
        <v>63864345.6939</v>
      </c>
      <c r="I578" s="4">
        <v>170822518.6798</v>
      </c>
      <c r="J578" s="4">
        <v>0</v>
      </c>
      <c r="K578" s="2">
        <v>0</v>
      </c>
      <c r="L578" s="5">
        <v>0</v>
      </c>
      <c r="M578" s="5">
        <v>0</v>
      </c>
      <c r="N578" s="6">
        <v>0</v>
      </c>
      <c r="O578" s="6">
        <v>0</v>
      </c>
      <c r="P578" s="6">
        <v>0</v>
      </c>
      <c r="Q578" s="4">
        <v>8781715.3219</v>
      </c>
    </row>
    <row r="579" ht="45" spans="1:17">
      <c r="A579" s="2">
        <v>578</v>
      </c>
      <c r="B579" s="2">
        <v>28</v>
      </c>
      <c r="C579" s="3" t="s">
        <v>113</v>
      </c>
      <c r="D579" s="3" t="s">
        <v>529</v>
      </c>
      <c r="E579" s="4">
        <v>106250797.7323</v>
      </c>
      <c r="F579" s="4">
        <v>0</v>
      </c>
      <c r="G579" s="4">
        <v>0</v>
      </c>
      <c r="H579" s="4">
        <v>61560094.9696</v>
      </c>
      <c r="I579" s="4">
        <v>148762755.6612</v>
      </c>
      <c r="J579" s="4">
        <v>0</v>
      </c>
      <c r="K579" s="2">
        <v>0</v>
      </c>
      <c r="L579" s="5">
        <v>0</v>
      </c>
      <c r="M579" s="5">
        <v>0</v>
      </c>
      <c r="N579" s="6">
        <v>0</v>
      </c>
      <c r="O579" s="6">
        <v>0</v>
      </c>
      <c r="P579" s="6">
        <v>0</v>
      </c>
      <c r="Q579" s="4">
        <v>6839293.4483</v>
      </c>
    </row>
    <row r="580" ht="45" spans="1:17">
      <c r="A580" s="2">
        <v>579</v>
      </c>
      <c r="B580" s="2">
        <v>28</v>
      </c>
      <c r="C580" s="3" t="s">
        <v>113</v>
      </c>
      <c r="D580" s="3" t="s">
        <v>531</v>
      </c>
      <c r="E580" s="4">
        <v>112396303.8579</v>
      </c>
      <c r="F580" s="4">
        <v>0</v>
      </c>
      <c r="G580" s="4">
        <v>0</v>
      </c>
      <c r="H580" s="4">
        <v>65120707.6784</v>
      </c>
      <c r="I580" s="4">
        <v>160043358.6225</v>
      </c>
      <c r="J580" s="4">
        <v>0</v>
      </c>
      <c r="K580" s="2">
        <v>0</v>
      </c>
      <c r="L580" s="5">
        <v>0</v>
      </c>
      <c r="M580" s="5">
        <v>0</v>
      </c>
      <c r="N580" s="6">
        <v>0</v>
      </c>
      <c r="O580" s="6">
        <v>0</v>
      </c>
      <c r="P580" s="6">
        <v>0</v>
      </c>
      <c r="Q580" s="4">
        <v>7297722.4109</v>
      </c>
    </row>
    <row r="581" ht="45" spans="1:17">
      <c r="A581" s="2">
        <v>580</v>
      </c>
      <c r="B581" s="2">
        <v>28</v>
      </c>
      <c r="C581" s="3" t="s">
        <v>113</v>
      </c>
      <c r="D581" s="3" t="s">
        <v>533</v>
      </c>
      <c r="E581" s="4">
        <v>114428688.8098</v>
      </c>
      <c r="F581" s="4">
        <v>0</v>
      </c>
      <c r="G581" s="4">
        <v>0</v>
      </c>
      <c r="H581" s="4">
        <v>66298240.5849</v>
      </c>
      <c r="I581" s="4">
        <v>164655759.4999</v>
      </c>
      <c r="J581" s="4">
        <v>0</v>
      </c>
      <c r="K581" s="2">
        <v>0</v>
      </c>
      <c r="L581" s="5">
        <v>0</v>
      </c>
      <c r="M581" s="5">
        <v>0</v>
      </c>
      <c r="N581" s="6">
        <v>0</v>
      </c>
      <c r="O581" s="6">
        <v>0</v>
      </c>
      <c r="P581" s="6">
        <v>0</v>
      </c>
      <c r="Q581" s="4">
        <v>7485164.3551</v>
      </c>
    </row>
    <row r="582" ht="45" spans="1:17">
      <c r="A582" s="2">
        <v>581</v>
      </c>
      <c r="B582" s="2">
        <v>28</v>
      </c>
      <c r="C582" s="3" t="s">
        <v>113</v>
      </c>
      <c r="D582" s="3" t="s">
        <v>535</v>
      </c>
      <c r="E582" s="4">
        <v>84873721.8149</v>
      </c>
      <c r="F582" s="4">
        <v>0</v>
      </c>
      <c r="G582" s="4">
        <v>0</v>
      </c>
      <c r="H582" s="4">
        <v>49174542.5622</v>
      </c>
      <c r="I582" s="4">
        <v>121435441.3513</v>
      </c>
      <c r="J582" s="4">
        <v>0</v>
      </c>
      <c r="K582" s="2">
        <v>0</v>
      </c>
      <c r="L582" s="5">
        <v>0</v>
      </c>
      <c r="M582" s="5">
        <v>0</v>
      </c>
      <c r="N582" s="6">
        <v>0</v>
      </c>
      <c r="O582" s="6">
        <v>0</v>
      </c>
      <c r="P582" s="6">
        <v>0</v>
      </c>
      <c r="Q582" s="4">
        <v>5728747.1064</v>
      </c>
    </row>
    <row r="583" ht="30" spans="1:17">
      <c r="A583" s="2">
        <v>582</v>
      </c>
      <c r="B583" s="2">
        <v>28</v>
      </c>
      <c r="C583" s="3" t="s">
        <v>113</v>
      </c>
      <c r="D583" s="3" t="s">
        <v>537</v>
      </c>
      <c r="E583" s="4">
        <v>88937388.8635</v>
      </c>
      <c r="F583" s="4">
        <v>0</v>
      </c>
      <c r="G583" s="4">
        <v>0</v>
      </c>
      <c r="H583" s="4">
        <v>51528969.3974</v>
      </c>
      <c r="I583" s="4">
        <v>135883653.377</v>
      </c>
      <c r="J583" s="4">
        <v>0</v>
      </c>
      <c r="K583" s="2">
        <v>0</v>
      </c>
      <c r="L583" s="5">
        <v>0</v>
      </c>
      <c r="M583" s="5">
        <v>0</v>
      </c>
      <c r="N583" s="6">
        <v>0</v>
      </c>
      <c r="O583" s="6">
        <v>0</v>
      </c>
      <c r="P583" s="6">
        <v>0</v>
      </c>
      <c r="Q583" s="4">
        <v>6315903.562</v>
      </c>
    </row>
    <row r="584" ht="30" spans="1:17">
      <c r="A584" s="2">
        <v>583</v>
      </c>
      <c r="B584" s="2">
        <v>28</v>
      </c>
      <c r="C584" s="3" t="s">
        <v>113</v>
      </c>
      <c r="D584" s="3" t="s">
        <v>539</v>
      </c>
      <c r="E584" s="4">
        <v>136675851.9349</v>
      </c>
      <c r="F584" s="4">
        <v>0</v>
      </c>
      <c r="G584" s="4">
        <v>0</v>
      </c>
      <c r="H584" s="4">
        <v>79187908.2769</v>
      </c>
      <c r="I584" s="4">
        <v>201018018.8698</v>
      </c>
      <c r="J584" s="4">
        <v>0</v>
      </c>
      <c r="K584" s="2">
        <v>0</v>
      </c>
      <c r="L584" s="5">
        <v>0</v>
      </c>
      <c r="M584" s="5">
        <v>0</v>
      </c>
      <c r="N584" s="6">
        <v>0</v>
      </c>
      <c r="O584" s="6">
        <v>0</v>
      </c>
      <c r="P584" s="6">
        <v>0</v>
      </c>
      <c r="Q584" s="4">
        <v>8962879.0571</v>
      </c>
    </row>
    <row r="585" ht="15" spans="1:17">
      <c r="A585" s="2">
        <v>584</v>
      </c>
      <c r="B585" s="2">
        <v>28</v>
      </c>
      <c r="C585" s="3" t="s">
        <v>113</v>
      </c>
      <c r="D585" s="3" t="s">
        <v>541</v>
      </c>
      <c r="E585" s="4">
        <v>96258283.6543</v>
      </c>
      <c r="F585" s="4">
        <v>0</v>
      </c>
      <c r="G585" s="4">
        <v>0</v>
      </c>
      <c r="H585" s="4">
        <v>55770584.4083</v>
      </c>
      <c r="I585" s="4">
        <v>135130398.4102</v>
      </c>
      <c r="J585" s="4">
        <v>0</v>
      </c>
      <c r="K585" s="2">
        <v>0</v>
      </c>
      <c r="L585" s="5">
        <v>0</v>
      </c>
      <c r="M585" s="5">
        <v>0</v>
      </c>
      <c r="N585" s="6">
        <v>0</v>
      </c>
      <c r="O585" s="6">
        <v>0</v>
      </c>
      <c r="P585" s="6">
        <v>0</v>
      </c>
      <c r="Q585" s="4">
        <v>6285292.2645</v>
      </c>
    </row>
    <row r="586" ht="30" spans="1:17">
      <c r="A586" s="2">
        <v>585</v>
      </c>
      <c r="B586" s="2">
        <v>28</v>
      </c>
      <c r="C586" s="3" t="s">
        <v>113</v>
      </c>
      <c r="D586" s="3" t="s">
        <v>543</v>
      </c>
      <c r="E586" s="4">
        <v>96980661.6339</v>
      </c>
      <c r="F586" s="4">
        <v>0</v>
      </c>
      <c r="G586" s="4">
        <v>0</v>
      </c>
      <c r="H586" s="4">
        <v>56189119.2144</v>
      </c>
      <c r="I586" s="4">
        <v>149032552.0168</v>
      </c>
      <c r="J586" s="4">
        <v>0</v>
      </c>
      <c r="K586" s="2">
        <v>0</v>
      </c>
      <c r="L586" s="5">
        <v>0</v>
      </c>
      <c r="M586" s="5">
        <v>0</v>
      </c>
      <c r="N586" s="6">
        <v>0</v>
      </c>
      <c r="O586" s="6">
        <v>0</v>
      </c>
      <c r="P586" s="6">
        <v>0</v>
      </c>
      <c r="Q586" s="4">
        <v>6850257.6196</v>
      </c>
    </row>
    <row r="587" ht="30" spans="1:17">
      <c r="A587" s="2">
        <v>586</v>
      </c>
      <c r="B587" s="2">
        <v>28</v>
      </c>
      <c r="C587" s="3" t="s">
        <v>113</v>
      </c>
      <c r="D587" s="3" t="s">
        <v>545</v>
      </c>
      <c r="E587" s="4">
        <v>116594436.1938</v>
      </c>
      <c r="F587" s="4">
        <v>0</v>
      </c>
      <c r="G587" s="4">
        <v>0</v>
      </c>
      <c r="H587" s="4">
        <v>67553041.6545</v>
      </c>
      <c r="I587" s="4">
        <v>165854560.5181</v>
      </c>
      <c r="J587" s="4">
        <v>0</v>
      </c>
      <c r="K587" s="2">
        <v>0</v>
      </c>
      <c r="L587" s="5">
        <v>0</v>
      </c>
      <c r="M587" s="5">
        <v>0</v>
      </c>
      <c r="N587" s="6">
        <v>0</v>
      </c>
      <c r="O587" s="6">
        <v>0</v>
      </c>
      <c r="P587" s="6">
        <v>0</v>
      </c>
      <c r="Q587" s="4">
        <v>7533882.0618</v>
      </c>
    </row>
    <row r="588" ht="15" spans="1:17">
      <c r="A588" s="2">
        <v>587</v>
      </c>
      <c r="B588" s="2">
        <v>28</v>
      </c>
      <c r="C588" s="3" t="s">
        <v>113</v>
      </c>
      <c r="D588" s="3" t="s">
        <v>547</v>
      </c>
      <c r="E588" s="4">
        <v>126519271.2801</v>
      </c>
      <c r="F588" s="4">
        <v>0</v>
      </c>
      <c r="G588" s="4">
        <v>0</v>
      </c>
      <c r="H588" s="4">
        <v>73303340.0382</v>
      </c>
      <c r="I588" s="4">
        <v>182621316.6066</v>
      </c>
      <c r="J588" s="4">
        <v>0</v>
      </c>
      <c r="K588" s="2">
        <v>0</v>
      </c>
      <c r="L588" s="5">
        <v>0</v>
      </c>
      <c r="M588" s="5">
        <v>0</v>
      </c>
      <c r="N588" s="6">
        <v>0</v>
      </c>
      <c r="O588" s="6">
        <v>0</v>
      </c>
      <c r="P588" s="6">
        <v>0</v>
      </c>
      <c r="Q588" s="4">
        <v>8215261.1182</v>
      </c>
    </row>
    <row r="589" ht="30" spans="1:17">
      <c r="A589" s="2">
        <v>588</v>
      </c>
      <c r="B589" s="2">
        <v>28</v>
      </c>
      <c r="C589" s="3" t="s">
        <v>113</v>
      </c>
      <c r="D589" s="3" t="s">
        <v>549</v>
      </c>
      <c r="E589" s="4">
        <v>96806128.939</v>
      </c>
      <c r="F589" s="4">
        <v>0</v>
      </c>
      <c r="G589" s="4">
        <v>0</v>
      </c>
      <c r="H589" s="4">
        <v>56087997.6275</v>
      </c>
      <c r="I589" s="4">
        <v>142758170.3212</v>
      </c>
      <c r="J589" s="4">
        <v>0</v>
      </c>
      <c r="K589" s="2">
        <v>0</v>
      </c>
      <c r="L589" s="5">
        <v>0</v>
      </c>
      <c r="M589" s="5">
        <v>0</v>
      </c>
      <c r="N589" s="6">
        <v>0</v>
      </c>
      <c r="O589" s="6">
        <v>0</v>
      </c>
      <c r="P589" s="6">
        <v>0</v>
      </c>
      <c r="Q589" s="4">
        <v>6595274.9469</v>
      </c>
    </row>
    <row r="590" ht="60" spans="1:17">
      <c r="A590" s="2">
        <v>589</v>
      </c>
      <c r="B590" s="2">
        <v>28</v>
      </c>
      <c r="C590" s="3" t="s">
        <v>113</v>
      </c>
      <c r="D590" s="3" t="s">
        <v>551</v>
      </c>
      <c r="E590" s="4">
        <v>100200688.9325</v>
      </c>
      <c r="F590" s="4">
        <v>0</v>
      </c>
      <c r="G590" s="4">
        <v>0</v>
      </c>
      <c r="H590" s="4">
        <v>58054754.0194</v>
      </c>
      <c r="I590" s="4">
        <v>148016554.1939</v>
      </c>
      <c r="J590" s="4">
        <v>0</v>
      </c>
      <c r="K590" s="2">
        <v>0</v>
      </c>
      <c r="L590" s="5">
        <v>0</v>
      </c>
      <c r="M590" s="5">
        <v>0</v>
      </c>
      <c r="N590" s="6">
        <v>0</v>
      </c>
      <c r="O590" s="6">
        <v>0</v>
      </c>
      <c r="P590" s="6">
        <v>0</v>
      </c>
      <c r="Q590" s="4">
        <v>6808968.7958</v>
      </c>
    </row>
    <row r="591" ht="15" spans="1:17">
      <c r="A591" s="2">
        <v>590</v>
      </c>
      <c r="B591" s="2">
        <v>28</v>
      </c>
      <c r="C591" s="3" t="s">
        <v>113</v>
      </c>
      <c r="D591" s="3" t="s">
        <v>553</v>
      </c>
      <c r="E591" s="4">
        <v>93118142.6526</v>
      </c>
      <c r="F591" s="4">
        <v>0</v>
      </c>
      <c r="G591" s="4">
        <v>0</v>
      </c>
      <c r="H591" s="4">
        <v>53951234.5078</v>
      </c>
      <c r="I591" s="4">
        <v>139874464.6115</v>
      </c>
      <c r="J591" s="4">
        <v>0</v>
      </c>
      <c r="K591" s="2">
        <v>0</v>
      </c>
      <c r="L591" s="5">
        <v>0</v>
      </c>
      <c r="M591" s="5">
        <v>0</v>
      </c>
      <c r="N591" s="6">
        <v>0</v>
      </c>
      <c r="O591" s="6">
        <v>0</v>
      </c>
      <c r="P591" s="6">
        <v>0</v>
      </c>
      <c r="Q591" s="4">
        <v>6478084.9153</v>
      </c>
    </row>
    <row r="592" ht="15" spans="1:17">
      <c r="A592" s="2">
        <v>591</v>
      </c>
      <c r="B592" s="2">
        <v>28</v>
      </c>
      <c r="C592" s="3" t="s">
        <v>113</v>
      </c>
      <c r="D592" s="3" t="s">
        <v>555</v>
      </c>
      <c r="E592" s="4">
        <v>116456944.2696</v>
      </c>
      <c r="F592" s="4">
        <v>0</v>
      </c>
      <c r="G592" s="4">
        <v>0</v>
      </c>
      <c r="H592" s="4">
        <v>67473380.9263</v>
      </c>
      <c r="I592" s="4">
        <v>164909979.3775</v>
      </c>
      <c r="J592" s="4">
        <v>0</v>
      </c>
      <c r="K592" s="2">
        <v>0</v>
      </c>
      <c r="L592" s="5">
        <v>0</v>
      </c>
      <c r="M592" s="5">
        <v>0</v>
      </c>
      <c r="N592" s="6">
        <v>0</v>
      </c>
      <c r="O592" s="6">
        <v>0</v>
      </c>
      <c r="P592" s="6">
        <v>0</v>
      </c>
      <c r="Q592" s="4">
        <v>7495495.5187</v>
      </c>
    </row>
    <row r="593" ht="30" spans="1:17">
      <c r="A593" s="2">
        <v>592</v>
      </c>
      <c r="B593" s="2">
        <v>28</v>
      </c>
      <c r="C593" s="3" t="s">
        <v>113</v>
      </c>
      <c r="D593" s="3" t="s">
        <v>557</v>
      </c>
      <c r="E593" s="4">
        <v>77288803.9759</v>
      </c>
      <c r="F593" s="4">
        <v>0</v>
      </c>
      <c r="G593" s="4">
        <v>0</v>
      </c>
      <c r="H593" s="4">
        <v>44779956.6158</v>
      </c>
      <c r="I593" s="4">
        <v>119181848.263</v>
      </c>
      <c r="J593" s="4">
        <v>0</v>
      </c>
      <c r="K593" s="2">
        <v>0</v>
      </c>
      <c r="L593" s="5">
        <v>0</v>
      </c>
      <c r="M593" s="5">
        <v>0</v>
      </c>
      <c r="N593" s="6">
        <v>0</v>
      </c>
      <c r="O593" s="6">
        <v>0</v>
      </c>
      <c r="P593" s="6">
        <v>0</v>
      </c>
      <c r="Q593" s="4">
        <v>5637164.0284</v>
      </c>
    </row>
    <row r="594" ht="30" spans="1:17">
      <c r="A594" s="2">
        <v>593</v>
      </c>
      <c r="B594" s="2">
        <v>28</v>
      </c>
      <c r="C594" s="3" t="s">
        <v>113</v>
      </c>
      <c r="D594" s="3" t="s">
        <v>559</v>
      </c>
      <c r="E594" s="4">
        <v>127737355.8712</v>
      </c>
      <c r="F594" s="4">
        <v>0</v>
      </c>
      <c r="G594" s="4">
        <v>0</v>
      </c>
      <c r="H594" s="4">
        <v>74009079.7099</v>
      </c>
      <c r="I594" s="4">
        <v>180580797.9822</v>
      </c>
      <c r="J594" s="4">
        <v>0</v>
      </c>
      <c r="K594" s="2">
        <v>0</v>
      </c>
      <c r="L594" s="5">
        <v>0</v>
      </c>
      <c r="M594" s="5">
        <v>0</v>
      </c>
      <c r="N594" s="6">
        <v>0</v>
      </c>
      <c r="O594" s="6">
        <v>0</v>
      </c>
      <c r="P594" s="6">
        <v>0</v>
      </c>
      <c r="Q594" s="4">
        <v>8132337.1079</v>
      </c>
    </row>
    <row r="595" ht="15" spans="1:17">
      <c r="A595" s="2">
        <v>594</v>
      </c>
      <c r="B595" s="2">
        <v>28</v>
      </c>
      <c r="C595" s="3" t="s">
        <v>113</v>
      </c>
      <c r="D595" s="3" t="s">
        <v>561</v>
      </c>
      <c r="E595" s="4">
        <v>102921654.6522</v>
      </c>
      <c r="F595" s="4">
        <v>0</v>
      </c>
      <c r="G595" s="4">
        <v>0</v>
      </c>
      <c r="H595" s="4">
        <v>59631240.1417</v>
      </c>
      <c r="I595" s="4">
        <v>139796582.2212</v>
      </c>
      <c r="J595" s="4">
        <v>0</v>
      </c>
      <c r="K595" s="2">
        <v>0</v>
      </c>
      <c r="L595" s="5">
        <v>0</v>
      </c>
      <c r="M595" s="5">
        <v>0</v>
      </c>
      <c r="N595" s="6">
        <v>0</v>
      </c>
      <c r="O595" s="6">
        <v>0</v>
      </c>
      <c r="P595" s="6">
        <v>0</v>
      </c>
      <c r="Q595" s="4">
        <v>6474919.8768</v>
      </c>
    </row>
    <row r="596" ht="15" spans="1:17">
      <c r="A596" s="2">
        <v>595</v>
      </c>
      <c r="B596" s="2">
        <v>28</v>
      </c>
      <c r="C596" s="3" t="s">
        <v>113</v>
      </c>
      <c r="D596" s="3" t="s">
        <v>563</v>
      </c>
      <c r="E596" s="4">
        <v>120754369.3579</v>
      </c>
      <c r="F596" s="4">
        <v>0</v>
      </c>
      <c r="G596" s="4">
        <v>0</v>
      </c>
      <c r="H596" s="4">
        <v>69963243.6117</v>
      </c>
      <c r="I596" s="4">
        <v>161540463.8901</v>
      </c>
      <c r="J596" s="4">
        <v>0</v>
      </c>
      <c r="K596" s="2">
        <v>0</v>
      </c>
      <c r="L596" s="5">
        <v>0</v>
      </c>
      <c r="M596" s="5">
        <v>0</v>
      </c>
      <c r="N596" s="6">
        <v>0</v>
      </c>
      <c r="O596" s="6">
        <v>0</v>
      </c>
      <c r="P596" s="6">
        <v>0</v>
      </c>
      <c r="Q596" s="4">
        <v>7358562.8126</v>
      </c>
    </row>
    <row r="597" ht="45" spans="1:17">
      <c r="A597" s="2">
        <v>596</v>
      </c>
      <c r="B597" s="2">
        <v>29</v>
      </c>
      <c r="C597" s="3" t="s">
        <v>114</v>
      </c>
      <c r="D597" s="3" t="s">
        <v>567</v>
      </c>
      <c r="E597" s="4">
        <v>75465832.3823</v>
      </c>
      <c r="F597" s="4">
        <v>0</v>
      </c>
      <c r="G597" s="4">
        <v>0</v>
      </c>
      <c r="H597" s="4">
        <v>43723754.6218</v>
      </c>
      <c r="I597" s="4">
        <v>112993692.7108</v>
      </c>
      <c r="J597" s="4">
        <v>0</v>
      </c>
      <c r="K597" s="2">
        <v>0</v>
      </c>
      <c r="L597" s="5">
        <v>0</v>
      </c>
      <c r="M597" s="5">
        <v>0</v>
      </c>
      <c r="N597" s="6">
        <v>0</v>
      </c>
      <c r="O597" s="6">
        <v>0</v>
      </c>
      <c r="P597" s="6">
        <v>0</v>
      </c>
      <c r="Q597" s="4">
        <v>5215088.8494</v>
      </c>
    </row>
    <row r="598" ht="45" spans="1:17">
      <c r="A598" s="2">
        <v>597</v>
      </c>
      <c r="B598" s="2">
        <v>29</v>
      </c>
      <c r="C598" s="3" t="s">
        <v>114</v>
      </c>
      <c r="D598" s="3" t="s">
        <v>569</v>
      </c>
      <c r="E598" s="4">
        <v>75677524.4861</v>
      </c>
      <c r="F598" s="4">
        <v>0</v>
      </c>
      <c r="G598" s="4">
        <v>0</v>
      </c>
      <c r="H598" s="4">
        <v>43846405.8046</v>
      </c>
      <c r="I598" s="4">
        <v>110773603.7451</v>
      </c>
      <c r="J598" s="4">
        <v>0</v>
      </c>
      <c r="K598" s="2">
        <v>0</v>
      </c>
      <c r="L598" s="5">
        <v>0</v>
      </c>
      <c r="M598" s="5">
        <v>0</v>
      </c>
      <c r="N598" s="6">
        <v>0</v>
      </c>
      <c r="O598" s="6">
        <v>0</v>
      </c>
      <c r="P598" s="6">
        <v>0</v>
      </c>
      <c r="Q598" s="4">
        <v>5124867.335</v>
      </c>
    </row>
    <row r="599" ht="30" spans="1:17">
      <c r="A599" s="2">
        <v>598</v>
      </c>
      <c r="B599" s="2">
        <v>29</v>
      </c>
      <c r="C599" s="3" t="s">
        <v>114</v>
      </c>
      <c r="D599" s="3" t="s">
        <v>571</v>
      </c>
      <c r="E599" s="4">
        <v>94281483.6555</v>
      </c>
      <c r="F599" s="4">
        <v>0</v>
      </c>
      <c r="G599" s="4">
        <v>0</v>
      </c>
      <c r="H599" s="4">
        <v>54625256.5777</v>
      </c>
      <c r="I599" s="4">
        <v>134799292.5003</v>
      </c>
      <c r="J599" s="4">
        <v>0</v>
      </c>
      <c r="K599" s="2">
        <v>0</v>
      </c>
      <c r="L599" s="5">
        <v>0</v>
      </c>
      <c r="M599" s="5">
        <v>0</v>
      </c>
      <c r="N599" s="6">
        <v>0</v>
      </c>
      <c r="O599" s="6">
        <v>0</v>
      </c>
      <c r="P599" s="6">
        <v>0</v>
      </c>
      <c r="Q599" s="4">
        <v>6101239.9289</v>
      </c>
    </row>
    <row r="600" ht="30" spans="1:17">
      <c r="A600" s="2">
        <v>599</v>
      </c>
      <c r="B600" s="2">
        <v>29</v>
      </c>
      <c r="C600" s="3" t="s">
        <v>114</v>
      </c>
      <c r="D600" s="3" t="s">
        <v>573</v>
      </c>
      <c r="E600" s="4">
        <v>83342747.6266</v>
      </c>
      <c r="F600" s="4">
        <v>0</v>
      </c>
      <c r="G600" s="4">
        <v>0</v>
      </c>
      <c r="H600" s="4">
        <v>48287519.4204</v>
      </c>
      <c r="I600" s="4">
        <v>112890535.2807</v>
      </c>
      <c r="J600" s="4">
        <v>0</v>
      </c>
      <c r="K600" s="2">
        <v>0</v>
      </c>
      <c r="L600" s="5">
        <v>0</v>
      </c>
      <c r="M600" s="5">
        <v>0</v>
      </c>
      <c r="N600" s="6">
        <v>0</v>
      </c>
      <c r="O600" s="6">
        <v>0</v>
      </c>
      <c r="P600" s="6">
        <v>0</v>
      </c>
      <c r="Q600" s="4">
        <v>5210896.6662</v>
      </c>
    </row>
    <row r="601" ht="30" spans="1:17">
      <c r="A601" s="2">
        <v>600</v>
      </c>
      <c r="B601" s="2">
        <v>29</v>
      </c>
      <c r="C601" s="3" t="s">
        <v>114</v>
      </c>
      <c r="D601" s="3" t="s">
        <v>576</v>
      </c>
      <c r="E601" s="4">
        <v>78868389.2377</v>
      </c>
      <c r="F601" s="4">
        <v>0</v>
      </c>
      <c r="G601" s="4">
        <v>0</v>
      </c>
      <c r="H601" s="4">
        <v>45695144.2738</v>
      </c>
      <c r="I601" s="4">
        <v>111400189.6168</v>
      </c>
      <c r="J601" s="4">
        <v>0</v>
      </c>
      <c r="K601" s="2">
        <v>0</v>
      </c>
      <c r="L601" s="5">
        <v>0</v>
      </c>
      <c r="M601" s="5">
        <v>0</v>
      </c>
      <c r="N601" s="6">
        <v>0</v>
      </c>
      <c r="O601" s="6">
        <v>0</v>
      </c>
      <c r="P601" s="6">
        <v>0</v>
      </c>
      <c r="Q601" s="4">
        <v>5150330.966</v>
      </c>
    </row>
    <row r="602" ht="15" spans="1:17">
      <c r="A602" s="2">
        <v>601</v>
      </c>
      <c r="B602" s="2">
        <v>29</v>
      </c>
      <c r="C602" s="3" t="s">
        <v>114</v>
      </c>
      <c r="D602" s="3" t="s">
        <v>578</v>
      </c>
      <c r="E602" s="4">
        <v>89827221.5534</v>
      </c>
      <c r="F602" s="4">
        <v>0</v>
      </c>
      <c r="G602" s="4">
        <v>0</v>
      </c>
      <c r="H602" s="4">
        <v>52044524.9138</v>
      </c>
      <c r="I602" s="4">
        <v>131556446.108</v>
      </c>
      <c r="J602" s="4">
        <v>0</v>
      </c>
      <c r="K602" s="2">
        <v>0</v>
      </c>
      <c r="L602" s="5">
        <v>0</v>
      </c>
      <c r="M602" s="5">
        <v>0</v>
      </c>
      <c r="N602" s="6">
        <v>0</v>
      </c>
      <c r="O602" s="6">
        <v>0</v>
      </c>
      <c r="P602" s="6">
        <v>0</v>
      </c>
      <c r="Q602" s="4">
        <v>5969454.8893</v>
      </c>
    </row>
    <row r="603" ht="30" spans="1:17">
      <c r="A603" s="2">
        <v>602</v>
      </c>
      <c r="B603" s="2">
        <v>29</v>
      </c>
      <c r="C603" s="3" t="s">
        <v>114</v>
      </c>
      <c r="D603" s="3" t="s">
        <v>580</v>
      </c>
      <c r="E603" s="4">
        <v>75288557.8766</v>
      </c>
      <c r="F603" s="4">
        <v>0</v>
      </c>
      <c r="G603" s="4">
        <v>0</v>
      </c>
      <c r="H603" s="4">
        <v>43621044.4715</v>
      </c>
      <c r="I603" s="4">
        <v>115237293.3415</v>
      </c>
      <c r="J603" s="4">
        <v>0</v>
      </c>
      <c r="K603" s="2">
        <v>0</v>
      </c>
      <c r="L603" s="5">
        <v>0</v>
      </c>
      <c r="M603" s="5">
        <v>0</v>
      </c>
      <c r="N603" s="6">
        <v>0</v>
      </c>
      <c r="O603" s="6">
        <v>0</v>
      </c>
      <c r="P603" s="6">
        <v>0</v>
      </c>
      <c r="Q603" s="4">
        <v>5306265.847</v>
      </c>
    </row>
    <row r="604" ht="30" spans="1:17">
      <c r="A604" s="2">
        <v>603</v>
      </c>
      <c r="B604" s="2">
        <v>29</v>
      </c>
      <c r="C604" s="3" t="s">
        <v>114</v>
      </c>
      <c r="D604" s="3" t="s">
        <v>581</v>
      </c>
      <c r="E604" s="4">
        <v>78191032.5224</v>
      </c>
      <c r="F604" s="4">
        <v>0</v>
      </c>
      <c r="G604" s="4">
        <v>0</v>
      </c>
      <c r="H604" s="4">
        <v>45302694.1029</v>
      </c>
      <c r="I604" s="4">
        <v>112946081.5892</v>
      </c>
      <c r="J604" s="4">
        <v>0</v>
      </c>
      <c r="K604" s="2">
        <v>0</v>
      </c>
      <c r="L604" s="5">
        <v>0</v>
      </c>
      <c r="M604" s="5">
        <v>0</v>
      </c>
      <c r="N604" s="6">
        <v>0</v>
      </c>
      <c r="O604" s="6">
        <v>0</v>
      </c>
      <c r="P604" s="6">
        <v>0</v>
      </c>
      <c r="Q604" s="4">
        <v>5213153.9956</v>
      </c>
    </row>
    <row r="605" ht="30" spans="1:17">
      <c r="A605" s="2">
        <v>604</v>
      </c>
      <c r="B605" s="2">
        <v>29</v>
      </c>
      <c r="C605" s="3" t="s">
        <v>114</v>
      </c>
      <c r="D605" s="3" t="s">
        <v>583</v>
      </c>
      <c r="E605" s="4">
        <v>76904760.2167</v>
      </c>
      <c r="F605" s="4">
        <v>0</v>
      </c>
      <c r="G605" s="4">
        <v>0</v>
      </c>
      <c r="H605" s="4">
        <v>44557447.5072</v>
      </c>
      <c r="I605" s="4">
        <v>112475848.2897</v>
      </c>
      <c r="J605" s="4">
        <v>0</v>
      </c>
      <c r="K605" s="2">
        <v>0</v>
      </c>
      <c r="L605" s="5">
        <v>0</v>
      </c>
      <c r="M605" s="5">
        <v>0</v>
      </c>
      <c r="N605" s="6">
        <v>0</v>
      </c>
      <c r="O605" s="6">
        <v>0</v>
      </c>
      <c r="P605" s="6">
        <v>0</v>
      </c>
      <c r="Q605" s="4">
        <v>5194044.3288</v>
      </c>
    </row>
    <row r="606" ht="15" spans="1:17">
      <c r="A606" s="2">
        <v>605</v>
      </c>
      <c r="B606" s="2">
        <v>29</v>
      </c>
      <c r="C606" s="3" t="s">
        <v>114</v>
      </c>
      <c r="D606" s="3" t="s">
        <v>585</v>
      </c>
      <c r="E606" s="4">
        <v>87302099.7879</v>
      </c>
      <c r="F606" s="4">
        <v>0</v>
      </c>
      <c r="G606" s="4">
        <v>0</v>
      </c>
      <c r="H606" s="4">
        <v>50581507.7976</v>
      </c>
      <c r="I606" s="4">
        <v>129582347.9371</v>
      </c>
      <c r="J606" s="4">
        <v>0</v>
      </c>
      <c r="K606" s="2">
        <v>0</v>
      </c>
      <c r="L606" s="5">
        <v>0</v>
      </c>
      <c r="M606" s="5">
        <v>0</v>
      </c>
      <c r="N606" s="6">
        <v>0</v>
      </c>
      <c r="O606" s="6">
        <v>0</v>
      </c>
      <c r="P606" s="6">
        <v>0</v>
      </c>
      <c r="Q606" s="4">
        <v>5889230.1194</v>
      </c>
    </row>
    <row r="607" ht="45" spans="1:17">
      <c r="A607" s="2">
        <v>606</v>
      </c>
      <c r="B607" s="2">
        <v>29</v>
      </c>
      <c r="C607" s="3" t="s">
        <v>114</v>
      </c>
      <c r="D607" s="3" t="s">
        <v>587</v>
      </c>
      <c r="E607" s="4">
        <v>92438136.1534</v>
      </c>
      <c r="F607" s="4">
        <v>0</v>
      </c>
      <c r="G607" s="4">
        <v>0</v>
      </c>
      <c r="H607" s="4">
        <v>53557249.0925</v>
      </c>
      <c r="I607" s="4">
        <v>139754963.6863</v>
      </c>
      <c r="J607" s="4">
        <v>0</v>
      </c>
      <c r="K607" s="2">
        <v>0</v>
      </c>
      <c r="L607" s="5">
        <v>0</v>
      </c>
      <c r="M607" s="5">
        <v>0</v>
      </c>
      <c r="N607" s="6">
        <v>0</v>
      </c>
      <c r="O607" s="6">
        <v>0</v>
      </c>
      <c r="P607" s="6">
        <v>0</v>
      </c>
      <c r="Q607" s="4">
        <v>6302631.9298</v>
      </c>
    </row>
    <row r="608" ht="30" spans="1:17">
      <c r="A608" s="2">
        <v>607</v>
      </c>
      <c r="B608" s="2">
        <v>29</v>
      </c>
      <c r="C608" s="3" t="s">
        <v>114</v>
      </c>
      <c r="D608" s="3" t="s">
        <v>589</v>
      </c>
      <c r="E608" s="4">
        <v>106837183.2912</v>
      </c>
      <c r="F608" s="4">
        <v>0</v>
      </c>
      <c r="G608" s="4">
        <v>0</v>
      </c>
      <c r="H608" s="4">
        <v>61899837.8372</v>
      </c>
      <c r="I608" s="4">
        <v>145877695.1428</v>
      </c>
      <c r="J608" s="4">
        <v>0</v>
      </c>
      <c r="K608" s="2">
        <v>0</v>
      </c>
      <c r="L608" s="5">
        <v>0</v>
      </c>
      <c r="M608" s="5">
        <v>0</v>
      </c>
      <c r="N608" s="6">
        <v>0</v>
      </c>
      <c r="O608" s="6">
        <v>0</v>
      </c>
      <c r="P608" s="6">
        <v>0</v>
      </c>
      <c r="Q608" s="4">
        <v>6551451.7349</v>
      </c>
    </row>
    <row r="609" ht="30" spans="1:17">
      <c r="A609" s="2">
        <v>608</v>
      </c>
      <c r="B609" s="2">
        <v>29</v>
      </c>
      <c r="C609" s="3" t="s">
        <v>114</v>
      </c>
      <c r="D609" s="3" t="s">
        <v>591</v>
      </c>
      <c r="E609" s="4">
        <v>99587665.1694</v>
      </c>
      <c r="F609" s="4">
        <v>0</v>
      </c>
      <c r="G609" s="4">
        <v>0</v>
      </c>
      <c r="H609" s="4">
        <v>57699577.3818</v>
      </c>
      <c r="I609" s="4">
        <v>135769736.4723</v>
      </c>
      <c r="J609" s="4">
        <v>0</v>
      </c>
      <c r="K609" s="2">
        <v>0</v>
      </c>
      <c r="L609" s="5">
        <v>0</v>
      </c>
      <c r="M609" s="5">
        <v>0</v>
      </c>
      <c r="N609" s="6">
        <v>0</v>
      </c>
      <c r="O609" s="6">
        <v>0</v>
      </c>
      <c r="P609" s="6">
        <v>0</v>
      </c>
      <c r="Q609" s="4">
        <v>6140677.5037</v>
      </c>
    </row>
    <row r="610" ht="30" spans="1:17">
      <c r="A610" s="2">
        <v>609</v>
      </c>
      <c r="B610" s="2">
        <v>29</v>
      </c>
      <c r="C610" s="3" t="s">
        <v>114</v>
      </c>
      <c r="D610" s="3" t="s">
        <v>593</v>
      </c>
      <c r="E610" s="4">
        <v>86809600.3384</v>
      </c>
      <c r="F610" s="4">
        <v>0</v>
      </c>
      <c r="G610" s="4">
        <v>0</v>
      </c>
      <c r="H610" s="4">
        <v>50296161.1128</v>
      </c>
      <c r="I610" s="4">
        <v>130374984.9428</v>
      </c>
      <c r="J610" s="4">
        <v>0</v>
      </c>
      <c r="K610" s="2">
        <v>0</v>
      </c>
      <c r="L610" s="5">
        <v>0</v>
      </c>
      <c r="M610" s="5">
        <v>0</v>
      </c>
      <c r="N610" s="6">
        <v>0</v>
      </c>
      <c r="O610" s="6">
        <v>0</v>
      </c>
      <c r="P610" s="6">
        <v>0</v>
      </c>
      <c r="Q610" s="4">
        <v>5921441.8515</v>
      </c>
    </row>
    <row r="611" ht="30" spans="1:17">
      <c r="A611" s="2">
        <v>610</v>
      </c>
      <c r="B611" s="2">
        <v>29</v>
      </c>
      <c r="C611" s="3" t="s">
        <v>114</v>
      </c>
      <c r="D611" s="3" t="s">
        <v>595</v>
      </c>
      <c r="E611" s="4">
        <v>68216829.1419</v>
      </c>
      <c r="F611" s="4">
        <v>0</v>
      </c>
      <c r="G611" s="4">
        <v>0</v>
      </c>
      <c r="H611" s="4">
        <v>39523792.481</v>
      </c>
      <c r="I611" s="4">
        <v>101490904.5154</v>
      </c>
      <c r="J611" s="4">
        <v>0</v>
      </c>
      <c r="K611" s="2">
        <v>0</v>
      </c>
      <c r="L611" s="5">
        <v>0</v>
      </c>
      <c r="M611" s="5">
        <v>0</v>
      </c>
      <c r="N611" s="6">
        <v>0</v>
      </c>
      <c r="O611" s="6">
        <v>0</v>
      </c>
      <c r="P611" s="6">
        <v>0</v>
      </c>
      <c r="Q611" s="4">
        <v>4747630.5691</v>
      </c>
    </row>
    <row r="612" ht="30" spans="1:17">
      <c r="A612" s="2">
        <v>611</v>
      </c>
      <c r="B612" s="2">
        <v>29</v>
      </c>
      <c r="C612" s="3" t="s">
        <v>114</v>
      </c>
      <c r="D612" s="3" t="s">
        <v>335</v>
      </c>
      <c r="E612" s="4">
        <v>87903840.531</v>
      </c>
      <c r="F612" s="4">
        <v>0</v>
      </c>
      <c r="G612" s="4">
        <v>0</v>
      </c>
      <c r="H612" s="4">
        <v>50930147.225</v>
      </c>
      <c r="I612" s="4">
        <v>119033545.5483</v>
      </c>
      <c r="J612" s="4">
        <v>0</v>
      </c>
      <c r="K612" s="2">
        <v>0</v>
      </c>
      <c r="L612" s="5">
        <v>0</v>
      </c>
      <c r="M612" s="5">
        <v>0</v>
      </c>
      <c r="N612" s="6">
        <v>0</v>
      </c>
      <c r="O612" s="6">
        <v>0</v>
      </c>
      <c r="P612" s="6">
        <v>0</v>
      </c>
      <c r="Q612" s="4">
        <v>5460540.5757</v>
      </c>
    </row>
    <row r="613" ht="15" spans="1:17">
      <c r="A613" s="2">
        <v>612</v>
      </c>
      <c r="B613" s="2">
        <v>29</v>
      </c>
      <c r="C613" s="3" t="s">
        <v>114</v>
      </c>
      <c r="D613" s="3" t="s">
        <v>598</v>
      </c>
      <c r="E613" s="4">
        <v>77499254.0882</v>
      </c>
      <c r="F613" s="4">
        <v>0</v>
      </c>
      <c r="G613" s="4">
        <v>0</v>
      </c>
      <c r="H613" s="4">
        <v>44901888.2077</v>
      </c>
      <c r="I613" s="4">
        <v>108835654.7592</v>
      </c>
      <c r="J613" s="4">
        <v>0</v>
      </c>
      <c r="K613" s="2">
        <v>0</v>
      </c>
      <c r="L613" s="5">
        <v>0</v>
      </c>
      <c r="M613" s="5">
        <v>0</v>
      </c>
      <c r="N613" s="6">
        <v>0</v>
      </c>
      <c r="O613" s="6">
        <v>0</v>
      </c>
      <c r="P613" s="6">
        <v>0</v>
      </c>
      <c r="Q613" s="4">
        <v>5046111.6208</v>
      </c>
    </row>
    <row r="614" ht="30" spans="1:17">
      <c r="A614" s="2">
        <v>613</v>
      </c>
      <c r="B614" s="2">
        <v>29</v>
      </c>
      <c r="C614" s="3" t="s">
        <v>114</v>
      </c>
      <c r="D614" s="3" t="s">
        <v>600</v>
      </c>
      <c r="E614" s="4">
        <v>80793811.4</v>
      </c>
      <c r="F614" s="4">
        <v>0</v>
      </c>
      <c r="G614" s="4">
        <v>0</v>
      </c>
      <c r="H614" s="4">
        <v>46810704.5679</v>
      </c>
      <c r="I614" s="4">
        <v>121924892.5491</v>
      </c>
      <c r="J614" s="4">
        <v>0</v>
      </c>
      <c r="K614" s="2">
        <v>0</v>
      </c>
      <c r="L614" s="5">
        <v>0</v>
      </c>
      <c r="M614" s="5">
        <v>0</v>
      </c>
      <c r="N614" s="6">
        <v>0</v>
      </c>
      <c r="O614" s="6">
        <v>0</v>
      </c>
      <c r="P614" s="6">
        <v>0</v>
      </c>
      <c r="Q614" s="4">
        <v>5578041.1394</v>
      </c>
    </row>
    <row r="615" ht="30" spans="1:17">
      <c r="A615" s="2">
        <v>614</v>
      </c>
      <c r="B615" s="2">
        <v>29</v>
      </c>
      <c r="C615" s="3" t="s">
        <v>114</v>
      </c>
      <c r="D615" s="3" t="s">
        <v>603</v>
      </c>
      <c r="E615" s="4">
        <v>85616748.725</v>
      </c>
      <c r="F615" s="4">
        <v>0</v>
      </c>
      <c r="G615" s="4">
        <v>0</v>
      </c>
      <c r="H615" s="4">
        <v>49605041.0444</v>
      </c>
      <c r="I615" s="4">
        <v>121034094.3422</v>
      </c>
      <c r="J615" s="4">
        <v>0</v>
      </c>
      <c r="K615" s="2">
        <v>0</v>
      </c>
      <c r="L615" s="5">
        <v>0</v>
      </c>
      <c r="M615" s="5">
        <v>0</v>
      </c>
      <c r="N615" s="6">
        <v>0</v>
      </c>
      <c r="O615" s="6">
        <v>0</v>
      </c>
      <c r="P615" s="6">
        <v>0</v>
      </c>
      <c r="Q615" s="4">
        <v>5541840.2643</v>
      </c>
    </row>
    <row r="616" ht="30" spans="1:17">
      <c r="A616" s="2">
        <v>615</v>
      </c>
      <c r="B616" s="2">
        <v>29</v>
      </c>
      <c r="C616" s="3" t="s">
        <v>114</v>
      </c>
      <c r="D616" s="3" t="s">
        <v>343</v>
      </c>
      <c r="E616" s="4">
        <v>84730424.9714</v>
      </c>
      <c r="F616" s="4">
        <v>0</v>
      </c>
      <c r="G616" s="4">
        <v>0</v>
      </c>
      <c r="H616" s="4">
        <v>49091518.5521</v>
      </c>
      <c r="I616" s="4">
        <v>125719381.381</v>
      </c>
      <c r="J616" s="4">
        <v>0</v>
      </c>
      <c r="K616" s="2">
        <v>0</v>
      </c>
      <c r="L616" s="5">
        <v>0</v>
      </c>
      <c r="M616" s="5">
        <v>0</v>
      </c>
      <c r="N616" s="6">
        <v>0</v>
      </c>
      <c r="O616" s="6">
        <v>0</v>
      </c>
      <c r="P616" s="6">
        <v>0</v>
      </c>
      <c r="Q616" s="4">
        <v>5732244.2068</v>
      </c>
    </row>
    <row r="617" ht="30" spans="1:17">
      <c r="A617" s="2">
        <v>616</v>
      </c>
      <c r="B617" s="2">
        <v>29</v>
      </c>
      <c r="C617" s="3" t="s">
        <v>114</v>
      </c>
      <c r="D617" s="3" t="s">
        <v>606</v>
      </c>
      <c r="E617" s="4">
        <v>91675126.4957</v>
      </c>
      <c r="F617" s="4">
        <v>0</v>
      </c>
      <c r="G617" s="4">
        <v>0</v>
      </c>
      <c r="H617" s="4">
        <v>53115172.9106</v>
      </c>
      <c r="I617" s="4">
        <v>132802858.2477</v>
      </c>
      <c r="J617" s="4">
        <v>0</v>
      </c>
      <c r="K617" s="2">
        <v>0</v>
      </c>
      <c r="L617" s="5">
        <v>0</v>
      </c>
      <c r="M617" s="5">
        <v>0</v>
      </c>
      <c r="N617" s="6">
        <v>0</v>
      </c>
      <c r="O617" s="6">
        <v>0</v>
      </c>
      <c r="P617" s="6">
        <v>0</v>
      </c>
      <c r="Q617" s="4">
        <v>6020107.4499</v>
      </c>
    </row>
    <row r="618" ht="15" spans="1:17">
      <c r="A618" s="2">
        <v>617</v>
      </c>
      <c r="B618" s="2">
        <v>29</v>
      </c>
      <c r="C618" s="3" t="s">
        <v>114</v>
      </c>
      <c r="D618" s="3" t="s">
        <v>608</v>
      </c>
      <c r="E618" s="4">
        <v>83210382.0634</v>
      </c>
      <c r="F618" s="4">
        <v>0</v>
      </c>
      <c r="G618" s="4">
        <v>0</v>
      </c>
      <c r="H618" s="4">
        <v>48210828.8278</v>
      </c>
      <c r="I618" s="4">
        <v>120923001.7252</v>
      </c>
      <c r="J618" s="4">
        <v>0</v>
      </c>
      <c r="K618" s="2">
        <v>0</v>
      </c>
      <c r="L618" s="5">
        <v>0</v>
      </c>
      <c r="M618" s="5">
        <v>0</v>
      </c>
      <c r="N618" s="6">
        <v>0</v>
      </c>
      <c r="O618" s="6">
        <v>0</v>
      </c>
      <c r="P618" s="6">
        <v>0</v>
      </c>
      <c r="Q618" s="4">
        <v>5537325.6056</v>
      </c>
    </row>
    <row r="619" ht="15" spans="1:17">
      <c r="A619" s="2">
        <v>618</v>
      </c>
      <c r="B619" s="2">
        <v>29</v>
      </c>
      <c r="C619" s="3" t="s">
        <v>114</v>
      </c>
      <c r="D619" s="3" t="s">
        <v>610</v>
      </c>
      <c r="E619" s="4">
        <v>102318841.7196</v>
      </c>
      <c r="F619" s="4">
        <v>0</v>
      </c>
      <c r="G619" s="4">
        <v>0</v>
      </c>
      <c r="H619" s="4">
        <v>59281979.504</v>
      </c>
      <c r="I619" s="4">
        <v>146844612.3651</v>
      </c>
      <c r="J619" s="4">
        <v>0</v>
      </c>
      <c r="K619" s="2">
        <v>0</v>
      </c>
      <c r="L619" s="5">
        <v>0</v>
      </c>
      <c r="M619" s="5">
        <v>0</v>
      </c>
      <c r="N619" s="6">
        <v>0</v>
      </c>
      <c r="O619" s="6">
        <v>0</v>
      </c>
      <c r="P619" s="6">
        <v>0</v>
      </c>
      <c r="Q619" s="4">
        <v>6590745.9872</v>
      </c>
    </row>
    <row r="620" ht="30" spans="1:17">
      <c r="A620" s="2">
        <v>619</v>
      </c>
      <c r="B620" s="2">
        <v>29</v>
      </c>
      <c r="C620" s="3" t="s">
        <v>114</v>
      </c>
      <c r="D620" s="3" t="s">
        <v>612</v>
      </c>
      <c r="E620" s="4">
        <v>84849281.3613</v>
      </c>
      <c r="F620" s="4">
        <v>0</v>
      </c>
      <c r="G620" s="4">
        <v>0</v>
      </c>
      <c r="H620" s="4">
        <v>49160382.1353</v>
      </c>
      <c r="I620" s="4">
        <v>124841808.4856</v>
      </c>
      <c r="J620" s="4">
        <v>0</v>
      </c>
      <c r="K620" s="2">
        <v>0</v>
      </c>
      <c r="L620" s="5">
        <v>0</v>
      </c>
      <c r="M620" s="5">
        <v>0</v>
      </c>
      <c r="N620" s="6">
        <v>0</v>
      </c>
      <c r="O620" s="6">
        <v>0</v>
      </c>
      <c r="P620" s="6">
        <v>0</v>
      </c>
      <c r="Q620" s="4">
        <v>5696580.7911</v>
      </c>
    </row>
    <row r="621" ht="30" spans="1:17">
      <c r="A621" s="2">
        <v>620</v>
      </c>
      <c r="B621" s="2">
        <v>29</v>
      </c>
      <c r="C621" s="3" t="s">
        <v>114</v>
      </c>
      <c r="D621" s="3" t="s">
        <v>614</v>
      </c>
      <c r="E621" s="4">
        <v>111787872.3609</v>
      </c>
      <c r="F621" s="4">
        <v>0</v>
      </c>
      <c r="G621" s="4">
        <v>0</v>
      </c>
      <c r="H621" s="4">
        <v>64768191.73</v>
      </c>
      <c r="I621" s="4">
        <v>130014080.8853</v>
      </c>
      <c r="J621" s="4">
        <v>0</v>
      </c>
      <c r="K621" s="2">
        <v>0</v>
      </c>
      <c r="L621" s="5">
        <v>0</v>
      </c>
      <c r="M621" s="5">
        <v>0</v>
      </c>
      <c r="N621" s="6">
        <v>0</v>
      </c>
      <c r="O621" s="6">
        <v>0</v>
      </c>
      <c r="P621" s="6">
        <v>0</v>
      </c>
      <c r="Q621" s="4">
        <v>5906775.1823</v>
      </c>
    </row>
    <row r="622" ht="30" spans="1:17">
      <c r="A622" s="2">
        <v>621</v>
      </c>
      <c r="B622" s="2">
        <v>29</v>
      </c>
      <c r="C622" s="3" t="s">
        <v>114</v>
      </c>
      <c r="D622" s="3" t="s">
        <v>616</v>
      </c>
      <c r="E622" s="4">
        <v>76516192.1235</v>
      </c>
      <c r="F622" s="4">
        <v>0</v>
      </c>
      <c r="G622" s="4">
        <v>0</v>
      </c>
      <c r="H622" s="4">
        <v>44332317.0683</v>
      </c>
      <c r="I622" s="4">
        <v>113110075.4525</v>
      </c>
      <c r="J622" s="4">
        <v>0</v>
      </c>
      <c r="K622" s="2">
        <v>0</v>
      </c>
      <c r="L622" s="5">
        <v>0</v>
      </c>
      <c r="M622" s="5">
        <v>0</v>
      </c>
      <c r="N622" s="6">
        <v>0</v>
      </c>
      <c r="O622" s="6">
        <v>0</v>
      </c>
      <c r="P622" s="6">
        <v>0</v>
      </c>
      <c r="Q622" s="4">
        <v>5219818.4919</v>
      </c>
    </row>
    <row r="623" ht="30" spans="1:17">
      <c r="A623" s="2">
        <v>622</v>
      </c>
      <c r="B623" s="2">
        <v>29</v>
      </c>
      <c r="C623" s="3" t="s">
        <v>114</v>
      </c>
      <c r="D623" s="3" t="s">
        <v>618</v>
      </c>
      <c r="E623" s="4">
        <v>92549982.7302</v>
      </c>
      <c r="F623" s="4">
        <v>0</v>
      </c>
      <c r="G623" s="4">
        <v>0</v>
      </c>
      <c r="H623" s="4">
        <v>53622051.2967</v>
      </c>
      <c r="I623" s="4">
        <v>129323719.6224</v>
      </c>
      <c r="J623" s="4">
        <v>0</v>
      </c>
      <c r="K623" s="2">
        <v>0</v>
      </c>
      <c r="L623" s="5">
        <v>0</v>
      </c>
      <c r="M623" s="5">
        <v>0</v>
      </c>
      <c r="N623" s="6">
        <v>0</v>
      </c>
      <c r="O623" s="6">
        <v>0</v>
      </c>
      <c r="P623" s="6">
        <v>0</v>
      </c>
      <c r="Q623" s="4">
        <v>5878719.8027</v>
      </c>
    </row>
    <row r="624" ht="15" spans="1:17">
      <c r="A624" s="2">
        <v>623</v>
      </c>
      <c r="B624" s="2">
        <v>29</v>
      </c>
      <c r="C624" s="3" t="s">
        <v>114</v>
      </c>
      <c r="D624" s="3" t="s">
        <v>620</v>
      </c>
      <c r="E624" s="4">
        <v>92846730.8206</v>
      </c>
      <c r="F624" s="4">
        <v>0</v>
      </c>
      <c r="G624" s="4">
        <v>0</v>
      </c>
      <c r="H624" s="4">
        <v>53793982.6235</v>
      </c>
      <c r="I624" s="4">
        <v>134277627.4336</v>
      </c>
      <c r="J624" s="4">
        <v>0</v>
      </c>
      <c r="K624" s="2">
        <v>0</v>
      </c>
      <c r="L624" s="5">
        <v>0</v>
      </c>
      <c r="M624" s="5">
        <v>0</v>
      </c>
      <c r="N624" s="6">
        <v>0</v>
      </c>
      <c r="O624" s="6">
        <v>0</v>
      </c>
      <c r="P624" s="6">
        <v>0</v>
      </c>
      <c r="Q624" s="4">
        <v>6080040.1423</v>
      </c>
    </row>
    <row r="625" ht="15" spans="1:17">
      <c r="A625" s="2">
        <v>624</v>
      </c>
      <c r="B625" s="2">
        <v>29</v>
      </c>
      <c r="C625" s="3" t="s">
        <v>114</v>
      </c>
      <c r="D625" s="3" t="s">
        <v>622</v>
      </c>
      <c r="E625" s="4">
        <v>81818915.408</v>
      </c>
      <c r="F625" s="4">
        <v>0</v>
      </c>
      <c r="G625" s="4">
        <v>0</v>
      </c>
      <c r="H625" s="4">
        <v>47404634.2271</v>
      </c>
      <c r="I625" s="4">
        <v>120893612.144</v>
      </c>
      <c r="J625" s="4">
        <v>0</v>
      </c>
      <c r="K625" s="2">
        <v>0</v>
      </c>
      <c r="L625" s="5">
        <v>0</v>
      </c>
      <c r="M625" s="5">
        <v>0</v>
      </c>
      <c r="N625" s="6">
        <v>0</v>
      </c>
      <c r="O625" s="6">
        <v>0</v>
      </c>
      <c r="P625" s="6">
        <v>0</v>
      </c>
      <c r="Q625" s="4">
        <v>5536131.2514</v>
      </c>
    </row>
    <row r="626" ht="30" spans="1:17">
      <c r="A626" s="2">
        <v>625</v>
      </c>
      <c r="B626" s="2">
        <v>29</v>
      </c>
      <c r="C626" s="3" t="s">
        <v>114</v>
      </c>
      <c r="D626" s="3" t="s">
        <v>624</v>
      </c>
      <c r="E626" s="4">
        <v>91029669.3676</v>
      </c>
      <c r="F626" s="4">
        <v>0</v>
      </c>
      <c r="G626" s="4">
        <v>0</v>
      </c>
      <c r="H626" s="4">
        <v>52741204.875</v>
      </c>
      <c r="I626" s="4">
        <v>136651423.909</v>
      </c>
      <c r="J626" s="4">
        <v>0</v>
      </c>
      <c r="K626" s="2">
        <v>0</v>
      </c>
      <c r="L626" s="5">
        <v>0</v>
      </c>
      <c r="M626" s="5">
        <v>0</v>
      </c>
      <c r="N626" s="6">
        <v>0</v>
      </c>
      <c r="O626" s="6">
        <v>0</v>
      </c>
      <c r="P626" s="6">
        <v>0</v>
      </c>
      <c r="Q626" s="4">
        <v>6176508.129</v>
      </c>
    </row>
    <row r="627" ht="15" spans="1:17">
      <c r="A627" s="2">
        <v>626</v>
      </c>
      <c r="B627" s="2">
        <v>30</v>
      </c>
      <c r="C627" s="3" t="s">
        <v>115</v>
      </c>
      <c r="D627" s="3" t="s">
        <v>628</v>
      </c>
      <c r="E627" s="4">
        <v>89590499.7747</v>
      </c>
      <c r="F627" s="4">
        <v>0</v>
      </c>
      <c r="G627" s="4">
        <v>0</v>
      </c>
      <c r="H627" s="4">
        <v>51907371.9184</v>
      </c>
      <c r="I627" s="4">
        <v>178700261.4165</v>
      </c>
      <c r="J627" s="4">
        <v>0</v>
      </c>
      <c r="K627" s="2">
        <v>0</v>
      </c>
      <c r="L627" s="5">
        <v>0</v>
      </c>
      <c r="M627" s="5">
        <v>0</v>
      </c>
      <c r="N627" s="6">
        <v>0</v>
      </c>
      <c r="O627" s="6">
        <v>0</v>
      </c>
      <c r="P627" s="6">
        <v>0</v>
      </c>
      <c r="Q627" s="4">
        <v>7007326.6814</v>
      </c>
    </row>
    <row r="628" ht="30" spans="1:17">
      <c r="A628" s="2">
        <v>627</v>
      </c>
      <c r="B628" s="2">
        <v>30</v>
      </c>
      <c r="C628" s="3" t="s">
        <v>115</v>
      </c>
      <c r="D628" s="3" t="s">
        <v>630</v>
      </c>
      <c r="E628" s="4">
        <v>104041296.8363</v>
      </c>
      <c r="F628" s="4">
        <v>0</v>
      </c>
      <c r="G628" s="4">
        <v>0</v>
      </c>
      <c r="H628" s="4">
        <v>60279943.7812</v>
      </c>
      <c r="I628" s="4">
        <v>201384903.5803</v>
      </c>
      <c r="J628" s="4">
        <v>0</v>
      </c>
      <c r="K628" s="2">
        <v>0</v>
      </c>
      <c r="L628" s="5">
        <v>0</v>
      </c>
      <c r="M628" s="5">
        <v>0</v>
      </c>
      <c r="N628" s="6">
        <v>0</v>
      </c>
      <c r="O628" s="6">
        <v>0</v>
      </c>
      <c r="P628" s="6">
        <v>0</v>
      </c>
      <c r="Q628" s="4">
        <v>7929200.8943</v>
      </c>
    </row>
    <row r="629" ht="15" spans="1:17">
      <c r="A629" s="2">
        <v>628</v>
      </c>
      <c r="B629" s="2">
        <v>30</v>
      </c>
      <c r="C629" s="3" t="s">
        <v>115</v>
      </c>
      <c r="D629" s="3" t="s">
        <v>632</v>
      </c>
      <c r="E629" s="4">
        <v>103636500.1682</v>
      </c>
      <c r="F629" s="4">
        <v>0</v>
      </c>
      <c r="G629" s="4">
        <v>0</v>
      </c>
      <c r="H629" s="4">
        <v>60045410.7531</v>
      </c>
      <c r="I629" s="4">
        <v>189142085.7297</v>
      </c>
      <c r="J629" s="4">
        <v>0</v>
      </c>
      <c r="K629" s="2">
        <v>0</v>
      </c>
      <c r="L629" s="5">
        <v>0</v>
      </c>
      <c r="M629" s="5">
        <v>0</v>
      </c>
      <c r="N629" s="6">
        <v>0</v>
      </c>
      <c r="O629" s="6">
        <v>0</v>
      </c>
      <c r="P629" s="6">
        <v>0</v>
      </c>
      <c r="Q629" s="4">
        <v>7431668.776</v>
      </c>
    </row>
    <row r="630" ht="15" spans="1:17">
      <c r="A630" s="2">
        <v>629</v>
      </c>
      <c r="B630" s="2">
        <v>30</v>
      </c>
      <c r="C630" s="3" t="s">
        <v>115</v>
      </c>
      <c r="D630" s="3" t="s">
        <v>634</v>
      </c>
      <c r="E630" s="4">
        <v>111034316.5285</v>
      </c>
      <c r="F630" s="4">
        <v>0</v>
      </c>
      <c r="G630" s="4">
        <v>0</v>
      </c>
      <c r="H630" s="4">
        <v>64331592.9506</v>
      </c>
      <c r="I630" s="4">
        <v>171828683.4304</v>
      </c>
      <c r="J630" s="4">
        <v>0</v>
      </c>
      <c r="K630" s="2">
        <v>0</v>
      </c>
      <c r="L630" s="5">
        <v>0</v>
      </c>
      <c r="M630" s="5">
        <v>0</v>
      </c>
      <c r="N630" s="6">
        <v>0</v>
      </c>
      <c r="O630" s="6">
        <v>0</v>
      </c>
      <c r="P630" s="6">
        <v>0</v>
      </c>
      <c r="Q630" s="4">
        <v>6728074.732</v>
      </c>
    </row>
    <row r="631" ht="30" spans="1:17">
      <c r="A631" s="2">
        <v>630</v>
      </c>
      <c r="B631" s="2">
        <v>30</v>
      </c>
      <c r="C631" s="3" t="s">
        <v>115</v>
      </c>
      <c r="D631" s="3" t="s">
        <v>636</v>
      </c>
      <c r="E631" s="4">
        <v>112655452.5899</v>
      </c>
      <c r="F631" s="4">
        <v>0</v>
      </c>
      <c r="G631" s="4">
        <v>0</v>
      </c>
      <c r="H631" s="4">
        <v>65270854.5093</v>
      </c>
      <c r="I631" s="4">
        <v>222020504.1412</v>
      </c>
      <c r="J631" s="4">
        <v>0</v>
      </c>
      <c r="K631" s="2">
        <v>0</v>
      </c>
      <c r="L631" s="5">
        <v>0</v>
      </c>
      <c r="M631" s="5">
        <v>0</v>
      </c>
      <c r="N631" s="6">
        <v>0</v>
      </c>
      <c r="O631" s="6">
        <v>0</v>
      </c>
      <c r="P631" s="6">
        <v>0</v>
      </c>
      <c r="Q631" s="4">
        <v>8767804.7342</v>
      </c>
    </row>
    <row r="632" ht="45" spans="1:17">
      <c r="A632" s="2">
        <v>631</v>
      </c>
      <c r="B632" s="2">
        <v>30</v>
      </c>
      <c r="C632" s="3" t="s">
        <v>115</v>
      </c>
      <c r="D632" s="3" t="s">
        <v>637</v>
      </c>
      <c r="E632" s="4">
        <v>115786874.0833</v>
      </c>
      <c r="F632" s="4">
        <v>0</v>
      </c>
      <c r="G632" s="4">
        <v>0</v>
      </c>
      <c r="H632" s="4">
        <v>67085152.4594</v>
      </c>
      <c r="I632" s="4">
        <v>229433144.3177</v>
      </c>
      <c r="J632" s="4">
        <v>0</v>
      </c>
      <c r="K632" s="2">
        <v>0</v>
      </c>
      <c r="L632" s="5">
        <v>0</v>
      </c>
      <c r="M632" s="5">
        <v>0</v>
      </c>
      <c r="N632" s="6">
        <v>0</v>
      </c>
      <c r="O632" s="6">
        <v>0</v>
      </c>
      <c r="P632" s="6">
        <v>0</v>
      </c>
      <c r="Q632" s="4">
        <v>9069044.7441</v>
      </c>
    </row>
    <row r="633" ht="60" spans="1:17">
      <c r="A633" s="2">
        <v>632</v>
      </c>
      <c r="B633" s="2">
        <v>30</v>
      </c>
      <c r="C633" s="3" t="s">
        <v>115</v>
      </c>
      <c r="D633" s="3" t="s">
        <v>640</v>
      </c>
      <c r="E633" s="4">
        <v>125529221.2364</v>
      </c>
      <c r="F633" s="4">
        <v>0</v>
      </c>
      <c r="G633" s="4">
        <v>0</v>
      </c>
      <c r="H633" s="4">
        <v>72729720.1123</v>
      </c>
      <c r="I633" s="4">
        <v>236370261.0699</v>
      </c>
      <c r="J633" s="4">
        <v>0</v>
      </c>
      <c r="K633" s="2">
        <v>0</v>
      </c>
      <c r="L633" s="5">
        <v>0</v>
      </c>
      <c r="M633" s="5">
        <v>0</v>
      </c>
      <c r="N633" s="6">
        <v>0</v>
      </c>
      <c r="O633" s="6">
        <v>0</v>
      </c>
      <c r="P633" s="6">
        <v>0</v>
      </c>
      <c r="Q633" s="4">
        <v>9350960.1033</v>
      </c>
    </row>
    <row r="634" ht="60" spans="1:17">
      <c r="A634" s="2">
        <v>633</v>
      </c>
      <c r="B634" s="2">
        <v>30</v>
      </c>
      <c r="C634" s="3" t="s">
        <v>115</v>
      </c>
      <c r="D634" s="3" t="s">
        <v>642</v>
      </c>
      <c r="E634" s="4">
        <v>92384900.0676</v>
      </c>
      <c r="F634" s="4">
        <v>0</v>
      </c>
      <c r="G634" s="4">
        <v>0</v>
      </c>
      <c r="H634" s="4">
        <v>53526404.9147</v>
      </c>
      <c r="I634" s="4">
        <v>184184651.1687</v>
      </c>
      <c r="J634" s="4">
        <v>0</v>
      </c>
      <c r="K634" s="2">
        <v>0</v>
      </c>
      <c r="L634" s="5">
        <v>0</v>
      </c>
      <c r="M634" s="5">
        <v>0</v>
      </c>
      <c r="N634" s="6">
        <v>0</v>
      </c>
      <c r="O634" s="6">
        <v>0</v>
      </c>
      <c r="P634" s="6">
        <v>0</v>
      </c>
      <c r="Q634" s="4">
        <v>7230205.1139</v>
      </c>
    </row>
    <row r="635" ht="60" spans="1:17">
      <c r="A635" s="2">
        <v>634</v>
      </c>
      <c r="B635" s="2">
        <v>30</v>
      </c>
      <c r="C635" s="3" t="s">
        <v>115</v>
      </c>
      <c r="D635" s="3" t="s">
        <v>644</v>
      </c>
      <c r="E635" s="4">
        <v>109641379.4271</v>
      </c>
      <c r="F635" s="4">
        <v>0</v>
      </c>
      <c r="G635" s="4">
        <v>0</v>
      </c>
      <c r="H635" s="4">
        <v>63524546.3958</v>
      </c>
      <c r="I635" s="4">
        <v>217457183.8645</v>
      </c>
      <c r="J635" s="4">
        <v>0</v>
      </c>
      <c r="K635" s="2">
        <v>0</v>
      </c>
      <c r="L635" s="5">
        <v>0</v>
      </c>
      <c r="M635" s="5">
        <v>0</v>
      </c>
      <c r="N635" s="6">
        <v>0</v>
      </c>
      <c r="O635" s="6">
        <v>0</v>
      </c>
      <c r="P635" s="6">
        <v>0</v>
      </c>
      <c r="Q635" s="4">
        <v>8582357.3616</v>
      </c>
    </row>
    <row r="636" ht="60" spans="1:17">
      <c r="A636" s="2">
        <v>635</v>
      </c>
      <c r="B636" s="2">
        <v>30</v>
      </c>
      <c r="C636" s="3" t="s">
        <v>115</v>
      </c>
      <c r="D636" s="3" t="s">
        <v>646</v>
      </c>
      <c r="E636" s="4">
        <v>114789486.0047</v>
      </c>
      <c r="F636" s="4">
        <v>0</v>
      </c>
      <c r="G636" s="4">
        <v>0</v>
      </c>
      <c r="H636" s="4">
        <v>66507280.9879</v>
      </c>
      <c r="I636" s="4">
        <v>222317926.7032</v>
      </c>
      <c r="J636" s="4">
        <v>0</v>
      </c>
      <c r="K636" s="2">
        <v>0</v>
      </c>
      <c r="L636" s="5">
        <v>0</v>
      </c>
      <c r="M636" s="5">
        <v>0</v>
      </c>
      <c r="N636" s="6">
        <v>0</v>
      </c>
      <c r="O636" s="6">
        <v>0</v>
      </c>
      <c r="P636" s="6">
        <v>0</v>
      </c>
      <c r="Q636" s="4">
        <v>8779891.5985</v>
      </c>
    </row>
    <row r="637" ht="60" spans="1:17">
      <c r="A637" s="2">
        <v>636</v>
      </c>
      <c r="B637" s="2">
        <v>30</v>
      </c>
      <c r="C637" s="3" t="s">
        <v>115</v>
      </c>
      <c r="D637" s="3" t="s">
        <v>648</v>
      </c>
      <c r="E637" s="4">
        <v>83019864.3642</v>
      </c>
      <c r="F637" s="4">
        <v>0</v>
      </c>
      <c r="G637" s="4">
        <v>0</v>
      </c>
      <c r="H637" s="4">
        <v>48100445.7727</v>
      </c>
      <c r="I637" s="4">
        <v>169532475.4493</v>
      </c>
      <c r="J637" s="4">
        <v>0</v>
      </c>
      <c r="K637" s="2">
        <v>0</v>
      </c>
      <c r="L637" s="5">
        <v>0</v>
      </c>
      <c r="M637" s="5">
        <v>0</v>
      </c>
      <c r="N637" s="6">
        <v>0</v>
      </c>
      <c r="O637" s="6">
        <v>0</v>
      </c>
      <c r="P637" s="6">
        <v>0</v>
      </c>
      <c r="Q637" s="4">
        <v>6634759.8403</v>
      </c>
    </row>
    <row r="638" ht="45" spans="1:17">
      <c r="A638" s="2">
        <v>637</v>
      </c>
      <c r="B638" s="2">
        <v>30</v>
      </c>
      <c r="C638" s="3" t="s">
        <v>115</v>
      </c>
      <c r="D638" s="3" t="s">
        <v>650</v>
      </c>
      <c r="E638" s="4">
        <v>86579788.8421</v>
      </c>
      <c r="F638" s="4">
        <v>0</v>
      </c>
      <c r="G638" s="4">
        <v>0</v>
      </c>
      <c r="H638" s="4">
        <v>50163011.8298</v>
      </c>
      <c r="I638" s="4">
        <v>168977894.0516</v>
      </c>
      <c r="J638" s="4">
        <v>0</v>
      </c>
      <c r="K638" s="2">
        <v>0</v>
      </c>
      <c r="L638" s="5">
        <v>0</v>
      </c>
      <c r="M638" s="5">
        <v>0</v>
      </c>
      <c r="N638" s="6">
        <v>0</v>
      </c>
      <c r="O638" s="6">
        <v>0</v>
      </c>
      <c r="P638" s="6">
        <v>0</v>
      </c>
      <c r="Q638" s="4">
        <v>6612222.3771</v>
      </c>
    </row>
    <row r="639" ht="15" spans="1:17">
      <c r="A639" s="2">
        <v>638</v>
      </c>
      <c r="B639" s="2">
        <v>30</v>
      </c>
      <c r="C639" s="3" t="s">
        <v>115</v>
      </c>
      <c r="D639" s="3" t="s">
        <v>652</v>
      </c>
      <c r="E639" s="4">
        <v>84874442.6606</v>
      </c>
      <c r="F639" s="4">
        <v>0</v>
      </c>
      <c r="G639" s="4">
        <v>0</v>
      </c>
      <c r="H639" s="4">
        <v>49174960.2092</v>
      </c>
      <c r="I639" s="4">
        <v>169615354.0684</v>
      </c>
      <c r="J639" s="4">
        <v>0</v>
      </c>
      <c r="K639" s="2">
        <v>0</v>
      </c>
      <c r="L639" s="5">
        <v>0</v>
      </c>
      <c r="M639" s="5">
        <v>0</v>
      </c>
      <c r="N639" s="6">
        <v>0</v>
      </c>
      <c r="O639" s="6">
        <v>0</v>
      </c>
      <c r="P639" s="6">
        <v>0</v>
      </c>
      <c r="Q639" s="4">
        <v>6638127.9191</v>
      </c>
    </row>
    <row r="640" ht="30" spans="1:17">
      <c r="A640" s="2">
        <v>639</v>
      </c>
      <c r="B640" s="2">
        <v>30</v>
      </c>
      <c r="C640" s="3" t="s">
        <v>115</v>
      </c>
      <c r="D640" s="3" t="s">
        <v>654</v>
      </c>
      <c r="E640" s="4">
        <v>126060950.8196</v>
      </c>
      <c r="F640" s="4">
        <v>0</v>
      </c>
      <c r="G640" s="4">
        <v>0</v>
      </c>
      <c r="H640" s="4">
        <v>73037796.1394</v>
      </c>
      <c r="I640" s="4">
        <v>220971002.1957</v>
      </c>
      <c r="J640" s="4">
        <v>0</v>
      </c>
      <c r="K640" s="2">
        <v>0</v>
      </c>
      <c r="L640" s="5">
        <v>0</v>
      </c>
      <c r="M640" s="5">
        <v>0</v>
      </c>
      <c r="N640" s="6">
        <v>0</v>
      </c>
      <c r="O640" s="6">
        <v>0</v>
      </c>
      <c r="P640" s="6">
        <v>0</v>
      </c>
      <c r="Q640" s="4">
        <v>8725154.3467</v>
      </c>
    </row>
    <row r="641" ht="30" spans="1:17">
      <c r="A641" s="2">
        <v>640</v>
      </c>
      <c r="B641" s="2">
        <v>30</v>
      </c>
      <c r="C641" s="3" t="s">
        <v>115</v>
      </c>
      <c r="D641" s="3" t="s">
        <v>656</v>
      </c>
      <c r="E641" s="4">
        <v>85961791.491</v>
      </c>
      <c r="F641" s="4">
        <v>0</v>
      </c>
      <c r="G641" s="4">
        <v>0</v>
      </c>
      <c r="H641" s="4">
        <v>49804953.5711</v>
      </c>
      <c r="I641" s="4">
        <v>174013504.8986</v>
      </c>
      <c r="J641" s="4">
        <v>0</v>
      </c>
      <c r="K641" s="2">
        <v>0</v>
      </c>
      <c r="L641" s="5">
        <v>0</v>
      </c>
      <c r="M641" s="5">
        <v>0</v>
      </c>
      <c r="N641" s="6">
        <v>0</v>
      </c>
      <c r="O641" s="6">
        <v>0</v>
      </c>
      <c r="P641" s="6">
        <v>0</v>
      </c>
      <c r="Q641" s="4">
        <v>6816863.0213</v>
      </c>
    </row>
    <row r="642" ht="15" spans="1:17">
      <c r="A642" s="2">
        <v>641</v>
      </c>
      <c r="B642" s="2">
        <v>30</v>
      </c>
      <c r="C642" s="3" t="s">
        <v>115</v>
      </c>
      <c r="D642" s="3" t="s">
        <v>658</v>
      </c>
      <c r="E642" s="4">
        <v>90204698.5984</v>
      </c>
      <c r="F642" s="4">
        <v>0</v>
      </c>
      <c r="G642" s="4">
        <v>0</v>
      </c>
      <c r="H642" s="4">
        <v>52263229.3681</v>
      </c>
      <c r="I642" s="4">
        <v>175285192.0782</v>
      </c>
      <c r="J642" s="4">
        <v>0</v>
      </c>
      <c r="K642" s="2">
        <v>0</v>
      </c>
      <c r="L642" s="5">
        <v>0</v>
      </c>
      <c r="M642" s="5">
        <v>0</v>
      </c>
      <c r="N642" s="6">
        <v>0</v>
      </c>
      <c r="O642" s="6">
        <v>0</v>
      </c>
      <c r="P642" s="6">
        <v>0</v>
      </c>
      <c r="Q642" s="4">
        <v>6868542.7264</v>
      </c>
    </row>
    <row r="643" ht="15" spans="1:17">
      <c r="A643" s="2">
        <v>642</v>
      </c>
      <c r="B643" s="2">
        <v>30</v>
      </c>
      <c r="C643" s="3" t="s">
        <v>115</v>
      </c>
      <c r="D643" s="3" t="s">
        <v>660</v>
      </c>
      <c r="E643" s="4">
        <v>117853960.124</v>
      </c>
      <c r="F643" s="4">
        <v>0</v>
      </c>
      <c r="G643" s="4">
        <v>0</v>
      </c>
      <c r="H643" s="4">
        <v>68282790.6484</v>
      </c>
      <c r="I643" s="4">
        <v>214776854.0569</v>
      </c>
      <c r="J643" s="4">
        <v>0</v>
      </c>
      <c r="K643" s="2">
        <v>0</v>
      </c>
      <c r="L643" s="5">
        <v>0</v>
      </c>
      <c r="M643" s="5">
        <v>0</v>
      </c>
      <c r="N643" s="6">
        <v>0</v>
      </c>
      <c r="O643" s="6">
        <v>0</v>
      </c>
      <c r="P643" s="6">
        <v>0</v>
      </c>
      <c r="Q643" s="4">
        <v>8473432.2609</v>
      </c>
    </row>
    <row r="644" ht="30" spans="1:17">
      <c r="A644" s="2">
        <v>643</v>
      </c>
      <c r="B644" s="2">
        <v>30</v>
      </c>
      <c r="C644" s="3" t="s">
        <v>115</v>
      </c>
      <c r="D644" s="3" t="s">
        <v>662</v>
      </c>
      <c r="E644" s="4">
        <v>101905394.8531</v>
      </c>
      <c r="F644" s="4">
        <v>0</v>
      </c>
      <c r="G644" s="4">
        <v>0</v>
      </c>
      <c r="H644" s="4">
        <v>59042434.6825</v>
      </c>
      <c r="I644" s="4">
        <v>177077662.637</v>
      </c>
      <c r="J644" s="4">
        <v>0</v>
      </c>
      <c r="K644" s="2">
        <v>0</v>
      </c>
      <c r="L644" s="5">
        <v>0</v>
      </c>
      <c r="M644" s="5">
        <v>0</v>
      </c>
      <c r="N644" s="6">
        <v>0</v>
      </c>
      <c r="O644" s="6">
        <v>0</v>
      </c>
      <c r="P644" s="6">
        <v>0</v>
      </c>
      <c r="Q644" s="4">
        <v>6941386.3875</v>
      </c>
    </row>
    <row r="645" ht="30" spans="1:17">
      <c r="A645" s="2">
        <v>644</v>
      </c>
      <c r="B645" s="2">
        <v>30</v>
      </c>
      <c r="C645" s="3" t="s">
        <v>115</v>
      </c>
      <c r="D645" s="3" t="s">
        <v>664</v>
      </c>
      <c r="E645" s="4">
        <v>93550642.4359</v>
      </c>
      <c r="F645" s="4">
        <v>0</v>
      </c>
      <c r="G645" s="4">
        <v>0</v>
      </c>
      <c r="H645" s="4">
        <v>54201818.2991</v>
      </c>
      <c r="I645" s="4">
        <v>169532769.3451</v>
      </c>
      <c r="J645" s="4">
        <v>0</v>
      </c>
      <c r="K645" s="2">
        <v>0</v>
      </c>
      <c r="L645" s="5">
        <v>0</v>
      </c>
      <c r="M645" s="5">
        <v>0</v>
      </c>
      <c r="N645" s="6">
        <v>0</v>
      </c>
      <c r="O645" s="6">
        <v>0</v>
      </c>
      <c r="P645" s="6">
        <v>0</v>
      </c>
      <c r="Q645" s="4">
        <v>6634771.7839</v>
      </c>
    </row>
    <row r="646" ht="30" spans="1:17">
      <c r="A646" s="2">
        <v>645</v>
      </c>
      <c r="B646" s="2">
        <v>30</v>
      </c>
      <c r="C646" s="3" t="s">
        <v>115</v>
      </c>
      <c r="D646" s="3" t="s">
        <v>666</v>
      </c>
      <c r="E646" s="4">
        <v>84470895.7896</v>
      </c>
      <c r="F646" s="4">
        <v>0</v>
      </c>
      <c r="G646" s="4">
        <v>0</v>
      </c>
      <c r="H646" s="4">
        <v>48941151.2946</v>
      </c>
      <c r="I646" s="4">
        <v>163296006.3135</v>
      </c>
      <c r="J646" s="4">
        <v>0</v>
      </c>
      <c r="K646" s="2">
        <v>0</v>
      </c>
      <c r="L646" s="5">
        <v>0</v>
      </c>
      <c r="M646" s="5">
        <v>0</v>
      </c>
      <c r="N646" s="6">
        <v>0</v>
      </c>
      <c r="O646" s="6">
        <v>0</v>
      </c>
      <c r="P646" s="6">
        <v>0</v>
      </c>
      <c r="Q646" s="4">
        <v>6381317.8846</v>
      </c>
    </row>
    <row r="647" ht="30" spans="1:17">
      <c r="A647" s="2">
        <v>646</v>
      </c>
      <c r="B647" s="2">
        <v>30</v>
      </c>
      <c r="C647" s="3" t="s">
        <v>115</v>
      </c>
      <c r="D647" s="3" t="s">
        <v>668</v>
      </c>
      <c r="E647" s="4">
        <v>104321058.805</v>
      </c>
      <c r="F647" s="4">
        <v>0</v>
      </c>
      <c r="G647" s="4">
        <v>0</v>
      </c>
      <c r="H647" s="4">
        <v>60442033.6077</v>
      </c>
      <c r="I647" s="4">
        <v>198339555.1739</v>
      </c>
      <c r="J647" s="4">
        <v>0</v>
      </c>
      <c r="K647" s="2">
        <v>0</v>
      </c>
      <c r="L647" s="5">
        <v>0</v>
      </c>
      <c r="M647" s="5">
        <v>0</v>
      </c>
      <c r="N647" s="6">
        <v>0</v>
      </c>
      <c r="O647" s="6">
        <v>0</v>
      </c>
      <c r="P647" s="6">
        <v>0</v>
      </c>
      <c r="Q647" s="4">
        <v>7805441.9148</v>
      </c>
    </row>
    <row r="648" ht="30" spans="1:17">
      <c r="A648" s="2">
        <v>647</v>
      </c>
      <c r="B648" s="2">
        <v>30</v>
      </c>
      <c r="C648" s="3" t="s">
        <v>115</v>
      </c>
      <c r="D648" s="3" t="s">
        <v>670</v>
      </c>
      <c r="E648" s="4">
        <v>96628906.8021</v>
      </c>
      <c r="F648" s="4">
        <v>0</v>
      </c>
      <c r="G648" s="4">
        <v>0</v>
      </c>
      <c r="H648" s="4">
        <v>55985317.8189</v>
      </c>
      <c r="I648" s="4">
        <v>182751321.2924</v>
      </c>
      <c r="J648" s="4">
        <v>0</v>
      </c>
      <c r="K648" s="2">
        <v>0</v>
      </c>
      <c r="L648" s="5">
        <v>0</v>
      </c>
      <c r="M648" s="5">
        <v>0</v>
      </c>
      <c r="N648" s="6">
        <v>0</v>
      </c>
      <c r="O648" s="6">
        <v>0</v>
      </c>
      <c r="P648" s="6">
        <v>0</v>
      </c>
      <c r="Q648" s="4">
        <v>7171956.4608</v>
      </c>
    </row>
    <row r="649" ht="45" spans="1:17">
      <c r="A649" s="2">
        <v>648</v>
      </c>
      <c r="B649" s="2">
        <v>30</v>
      </c>
      <c r="C649" s="3" t="s">
        <v>115</v>
      </c>
      <c r="D649" s="3" t="s">
        <v>672</v>
      </c>
      <c r="E649" s="4">
        <v>100035192.9961</v>
      </c>
      <c r="F649" s="4">
        <v>0</v>
      </c>
      <c r="G649" s="4">
        <v>0</v>
      </c>
      <c r="H649" s="4">
        <v>57958868.1928</v>
      </c>
      <c r="I649" s="4">
        <v>197670354.4094</v>
      </c>
      <c r="J649" s="4">
        <v>0</v>
      </c>
      <c r="K649" s="2">
        <v>0</v>
      </c>
      <c r="L649" s="5">
        <v>0</v>
      </c>
      <c r="M649" s="5">
        <v>0</v>
      </c>
      <c r="N649" s="6">
        <v>0</v>
      </c>
      <c r="O649" s="6">
        <v>0</v>
      </c>
      <c r="P649" s="6">
        <v>0</v>
      </c>
      <c r="Q649" s="4">
        <v>7778246.4703</v>
      </c>
    </row>
    <row r="650" ht="45" spans="1:17">
      <c r="A650" s="2">
        <v>649</v>
      </c>
      <c r="B650" s="2">
        <v>30</v>
      </c>
      <c r="C650" s="3" t="s">
        <v>115</v>
      </c>
      <c r="D650" s="3" t="s">
        <v>674</v>
      </c>
      <c r="E650" s="4">
        <v>85637420.5593</v>
      </c>
      <c r="F650" s="4">
        <v>0</v>
      </c>
      <c r="G650" s="4">
        <v>0</v>
      </c>
      <c r="H650" s="4">
        <v>49617017.9905</v>
      </c>
      <c r="I650" s="4">
        <v>168896484.9116</v>
      </c>
      <c r="J650" s="4">
        <v>0</v>
      </c>
      <c r="K650" s="2">
        <v>0</v>
      </c>
      <c r="L650" s="5">
        <v>0</v>
      </c>
      <c r="M650" s="5">
        <v>0</v>
      </c>
      <c r="N650" s="6">
        <v>0</v>
      </c>
      <c r="O650" s="6">
        <v>0</v>
      </c>
      <c r="P650" s="6">
        <v>0</v>
      </c>
      <c r="Q650" s="4">
        <v>6608914.016</v>
      </c>
    </row>
    <row r="651" ht="30" spans="1:17">
      <c r="A651" s="2">
        <v>650</v>
      </c>
      <c r="B651" s="2">
        <v>30</v>
      </c>
      <c r="C651" s="3" t="s">
        <v>115</v>
      </c>
      <c r="D651" s="3" t="s">
        <v>676</v>
      </c>
      <c r="E651" s="4">
        <v>78366674.0232</v>
      </c>
      <c r="F651" s="4">
        <v>0</v>
      </c>
      <c r="G651" s="4">
        <v>0</v>
      </c>
      <c r="H651" s="4">
        <v>45404458.115</v>
      </c>
      <c r="I651" s="4">
        <v>158424683.2255</v>
      </c>
      <c r="J651" s="4">
        <v>0</v>
      </c>
      <c r="K651" s="2">
        <v>0</v>
      </c>
      <c r="L651" s="5">
        <v>0</v>
      </c>
      <c r="M651" s="5">
        <v>0</v>
      </c>
      <c r="N651" s="6">
        <v>0</v>
      </c>
      <c r="O651" s="6">
        <v>0</v>
      </c>
      <c r="P651" s="6">
        <v>0</v>
      </c>
      <c r="Q651" s="4">
        <v>6183353.6802</v>
      </c>
    </row>
    <row r="652" ht="30" spans="1:17">
      <c r="A652" s="2">
        <v>651</v>
      </c>
      <c r="B652" s="2">
        <v>30</v>
      </c>
      <c r="C652" s="3" t="s">
        <v>115</v>
      </c>
      <c r="D652" s="3" t="s">
        <v>678</v>
      </c>
      <c r="E652" s="4">
        <v>103879490.0201</v>
      </c>
      <c r="F652" s="4">
        <v>0</v>
      </c>
      <c r="G652" s="4">
        <v>0</v>
      </c>
      <c r="H652" s="4">
        <v>60186195.3748</v>
      </c>
      <c r="I652" s="4">
        <v>198847407.1374</v>
      </c>
      <c r="J652" s="4">
        <v>0</v>
      </c>
      <c r="K652" s="2">
        <v>0</v>
      </c>
      <c r="L652" s="5">
        <v>0</v>
      </c>
      <c r="M652" s="5">
        <v>0</v>
      </c>
      <c r="N652" s="6">
        <v>0</v>
      </c>
      <c r="O652" s="6">
        <v>0</v>
      </c>
      <c r="P652" s="6">
        <v>0</v>
      </c>
      <c r="Q652" s="4">
        <v>7826080.3549</v>
      </c>
    </row>
    <row r="653" ht="30" spans="1:17">
      <c r="A653" s="2">
        <v>652</v>
      </c>
      <c r="B653" s="2">
        <v>30</v>
      </c>
      <c r="C653" s="3" t="s">
        <v>115</v>
      </c>
      <c r="D653" s="3" t="s">
        <v>680</v>
      </c>
      <c r="E653" s="4">
        <v>113179607.7819</v>
      </c>
      <c r="F653" s="4">
        <v>0</v>
      </c>
      <c r="G653" s="4">
        <v>0</v>
      </c>
      <c r="H653" s="4">
        <v>65574542.0495</v>
      </c>
      <c r="I653" s="4">
        <v>217167108.6978</v>
      </c>
      <c r="J653" s="4">
        <v>0</v>
      </c>
      <c r="K653" s="2">
        <v>0</v>
      </c>
      <c r="L653" s="5">
        <v>0</v>
      </c>
      <c r="M653" s="5">
        <v>0</v>
      </c>
      <c r="N653" s="6">
        <v>0</v>
      </c>
      <c r="O653" s="6">
        <v>0</v>
      </c>
      <c r="P653" s="6">
        <v>0</v>
      </c>
      <c r="Q653" s="4">
        <v>8570569.0859</v>
      </c>
    </row>
    <row r="654" ht="30" spans="1:17">
      <c r="A654" s="2">
        <v>653</v>
      </c>
      <c r="B654" s="2">
        <v>30</v>
      </c>
      <c r="C654" s="3" t="s">
        <v>115</v>
      </c>
      <c r="D654" s="3" t="s">
        <v>682</v>
      </c>
      <c r="E654" s="4">
        <v>86684819.39</v>
      </c>
      <c r="F654" s="4">
        <v>0</v>
      </c>
      <c r="G654" s="4">
        <v>0</v>
      </c>
      <c r="H654" s="4">
        <v>50223864.9306</v>
      </c>
      <c r="I654" s="4">
        <v>169962151.1268</v>
      </c>
      <c r="J654" s="4">
        <v>0</v>
      </c>
      <c r="K654" s="2">
        <v>0</v>
      </c>
      <c r="L654" s="5">
        <v>0</v>
      </c>
      <c r="M654" s="5">
        <v>0</v>
      </c>
      <c r="N654" s="6">
        <v>0</v>
      </c>
      <c r="O654" s="6">
        <v>0</v>
      </c>
      <c r="P654" s="6">
        <v>0</v>
      </c>
      <c r="Q654" s="4">
        <v>6652221.2984</v>
      </c>
    </row>
    <row r="655" ht="15" spans="1:17">
      <c r="A655" s="2">
        <v>654</v>
      </c>
      <c r="B655" s="2">
        <v>30</v>
      </c>
      <c r="C655" s="3" t="s">
        <v>115</v>
      </c>
      <c r="D655" s="3" t="s">
        <v>684</v>
      </c>
      <c r="E655" s="4">
        <v>104248541.2715</v>
      </c>
      <c r="F655" s="4">
        <v>0</v>
      </c>
      <c r="G655" s="4">
        <v>0</v>
      </c>
      <c r="H655" s="4">
        <v>60400018.0524</v>
      </c>
      <c r="I655" s="4">
        <v>183536317.0069</v>
      </c>
      <c r="J655" s="4">
        <v>0</v>
      </c>
      <c r="K655" s="2">
        <v>0</v>
      </c>
      <c r="L655" s="5">
        <v>0</v>
      </c>
      <c r="M655" s="5">
        <v>0</v>
      </c>
      <c r="N655" s="6">
        <v>0</v>
      </c>
      <c r="O655" s="6">
        <v>0</v>
      </c>
      <c r="P655" s="6">
        <v>0</v>
      </c>
      <c r="Q655" s="4">
        <v>7203857.6608</v>
      </c>
    </row>
    <row r="656" ht="30" spans="1:17">
      <c r="A656" s="2">
        <v>655</v>
      </c>
      <c r="B656" s="2">
        <v>30</v>
      </c>
      <c r="C656" s="3" t="s">
        <v>115</v>
      </c>
      <c r="D656" s="3" t="s">
        <v>686</v>
      </c>
      <c r="E656" s="4">
        <v>88020552.809</v>
      </c>
      <c r="F656" s="4">
        <v>0</v>
      </c>
      <c r="G656" s="4">
        <v>0</v>
      </c>
      <c r="H656" s="4">
        <v>50997768.5425</v>
      </c>
      <c r="I656" s="4">
        <v>175665199.3634</v>
      </c>
      <c r="J656" s="4">
        <v>0</v>
      </c>
      <c r="K656" s="2">
        <v>0</v>
      </c>
      <c r="L656" s="5">
        <v>0</v>
      </c>
      <c r="M656" s="5">
        <v>0</v>
      </c>
      <c r="N656" s="6">
        <v>0</v>
      </c>
      <c r="O656" s="6">
        <v>0</v>
      </c>
      <c r="P656" s="6">
        <v>0</v>
      </c>
      <c r="Q656" s="4">
        <v>6883985.7259</v>
      </c>
    </row>
    <row r="657" ht="30" spans="1:17">
      <c r="A657" s="2">
        <v>656</v>
      </c>
      <c r="B657" s="2">
        <v>30</v>
      </c>
      <c r="C657" s="3" t="s">
        <v>115</v>
      </c>
      <c r="D657" s="3" t="s">
        <v>688</v>
      </c>
      <c r="E657" s="4">
        <v>88404801.8479</v>
      </c>
      <c r="F657" s="4">
        <v>0</v>
      </c>
      <c r="G657" s="4">
        <v>0</v>
      </c>
      <c r="H657" s="4">
        <v>51220396.587</v>
      </c>
      <c r="I657" s="4">
        <v>179306568.4771</v>
      </c>
      <c r="J657" s="4">
        <v>0</v>
      </c>
      <c r="K657" s="2">
        <v>0</v>
      </c>
      <c r="L657" s="5">
        <v>0</v>
      </c>
      <c r="M657" s="5">
        <v>0</v>
      </c>
      <c r="N657" s="6">
        <v>0</v>
      </c>
      <c r="O657" s="6">
        <v>0</v>
      </c>
      <c r="P657" s="6">
        <v>0</v>
      </c>
      <c r="Q657" s="4">
        <v>7031966.2081</v>
      </c>
    </row>
    <row r="658" ht="30" spans="1:17">
      <c r="A658" s="2">
        <v>657</v>
      </c>
      <c r="B658" s="2">
        <v>30</v>
      </c>
      <c r="C658" s="3" t="s">
        <v>115</v>
      </c>
      <c r="D658" s="3" t="s">
        <v>690</v>
      </c>
      <c r="E658" s="4">
        <v>87975514.0978</v>
      </c>
      <c r="F658" s="4">
        <v>0</v>
      </c>
      <c r="G658" s="4">
        <v>0</v>
      </c>
      <c r="H658" s="4">
        <v>50971673.7987</v>
      </c>
      <c r="I658" s="4">
        <v>171661456.7132</v>
      </c>
      <c r="J658" s="4">
        <v>0</v>
      </c>
      <c r="K658" s="2">
        <v>0</v>
      </c>
      <c r="L658" s="5">
        <v>0</v>
      </c>
      <c r="M658" s="5">
        <v>0</v>
      </c>
      <c r="N658" s="6">
        <v>0</v>
      </c>
      <c r="O658" s="6">
        <v>0</v>
      </c>
      <c r="P658" s="6">
        <v>0</v>
      </c>
      <c r="Q658" s="4">
        <v>6721278.8567</v>
      </c>
    </row>
    <row r="659" ht="30" spans="1:17">
      <c r="A659" s="2">
        <v>658</v>
      </c>
      <c r="B659" s="2">
        <v>30</v>
      </c>
      <c r="C659" s="3" t="s">
        <v>115</v>
      </c>
      <c r="D659" s="3" t="s">
        <v>692</v>
      </c>
      <c r="E659" s="4">
        <v>101408465.8482</v>
      </c>
      <c r="F659" s="4">
        <v>0</v>
      </c>
      <c r="G659" s="4">
        <v>0</v>
      </c>
      <c r="H659" s="4">
        <v>58754521.5808</v>
      </c>
      <c r="I659" s="4">
        <v>181021156.6457</v>
      </c>
      <c r="J659" s="4">
        <v>0</v>
      </c>
      <c r="K659" s="2">
        <v>0</v>
      </c>
      <c r="L659" s="5">
        <v>0</v>
      </c>
      <c r="M659" s="5">
        <v>0</v>
      </c>
      <c r="N659" s="6">
        <v>0</v>
      </c>
      <c r="O659" s="6">
        <v>0</v>
      </c>
      <c r="P659" s="6">
        <v>0</v>
      </c>
      <c r="Q659" s="4">
        <v>7101644.8306</v>
      </c>
    </row>
    <row r="660" ht="30" spans="1:17">
      <c r="A660" s="2">
        <v>659</v>
      </c>
      <c r="B660" s="2">
        <v>31</v>
      </c>
      <c r="C660" s="3" t="s">
        <v>116</v>
      </c>
      <c r="D660" s="3" t="s">
        <v>696</v>
      </c>
      <c r="E660" s="4">
        <v>119620081.4151</v>
      </c>
      <c r="F660" s="4">
        <v>0</v>
      </c>
      <c r="G660" s="4">
        <v>0</v>
      </c>
      <c r="H660" s="4">
        <v>69306054.4424</v>
      </c>
      <c r="I660" s="4">
        <v>153316890.0622</v>
      </c>
      <c r="J660" s="4">
        <v>0</v>
      </c>
      <c r="K660" s="2">
        <v>0</v>
      </c>
      <c r="L660" s="5">
        <v>0</v>
      </c>
      <c r="M660" s="5">
        <v>0</v>
      </c>
      <c r="N660" s="6">
        <v>0</v>
      </c>
      <c r="O660" s="6">
        <v>0</v>
      </c>
      <c r="P660" s="6">
        <v>0</v>
      </c>
      <c r="Q660" s="4">
        <v>6630142.5363</v>
      </c>
    </row>
    <row r="661" ht="30" spans="1:17">
      <c r="A661" s="2">
        <v>660</v>
      </c>
      <c r="B661" s="2">
        <v>31</v>
      </c>
      <c r="C661" s="3" t="s">
        <v>116</v>
      </c>
      <c r="D661" s="3" t="s">
        <v>291</v>
      </c>
      <c r="E661" s="4">
        <v>120667210.5273</v>
      </c>
      <c r="F661" s="4">
        <v>0</v>
      </c>
      <c r="G661" s="4">
        <v>0</v>
      </c>
      <c r="H661" s="4">
        <v>69912745.1118</v>
      </c>
      <c r="I661" s="4">
        <v>156723730.3177</v>
      </c>
      <c r="J661" s="4">
        <v>0</v>
      </c>
      <c r="K661" s="2">
        <v>0</v>
      </c>
      <c r="L661" s="5">
        <v>0</v>
      </c>
      <c r="M661" s="5">
        <v>0</v>
      </c>
      <c r="N661" s="6">
        <v>0</v>
      </c>
      <c r="O661" s="6">
        <v>0</v>
      </c>
      <c r="P661" s="6">
        <v>0</v>
      </c>
      <c r="Q661" s="4">
        <v>6768592.0722</v>
      </c>
    </row>
    <row r="662" ht="30" spans="1:17">
      <c r="A662" s="2">
        <v>661</v>
      </c>
      <c r="B662" s="2">
        <v>31</v>
      </c>
      <c r="C662" s="3" t="s">
        <v>116</v>
      </c>
      <c r="D662" s="3" t="s">
        <v>699</v>
      </c>
      <c r="E662" s="4">
        <v>120141390.0644</v>
      </c>
      <c r="F662" s="4">
        <v>0</v>
      </c>
      <c r="G662" s="4">
        <v>0</v>
      </c>
      <c r="H662" s="4">
        <v>69608092.7391</v>
      </c>
      <c r="I662" s="4">
        <v>154253536.0158</v>
      </c>
      <c r="J662" s="4">
        <v>0</v>
      </c>
      <c r="K662" s="2">
        <v>0</v>
      </c>
      <c r="L662" s="5">
        <v>0</v>
      </c>
      <c r="M662" s="5">
        <v>0</v>
      </c>
      <c r="N662" s="6">
        <v>0</v>
      </c>
      <c r="O662" s="6">
        <v>0</v>
      </c>
      <c r="P662" s="6">
        <v>0</v>
      </c>
      <c r="Q662" s="4">
        <v>6668206.6038</v>
      </c>
    </row>
    <row r="663" ht="30" spans="1:17">
      <c r="A663" s="2">
        <v>662</v>
      </c>
      <c r="B663" s="2">
        <v>31</v>
      </c>
      <c r="C663" s="3" t="s">
        <v>116</v>
      </c>
      <c r="D663" s="3" t="s">
        <v>701</v>
      </c>
      <c r="E663" s="4">
        <v>91210444.2861</v>
      </c>
      <c r="F663" s="4">
        <v>0</v>
      </c>
      <c r="G663" s="4">
        <v>0</v>
      </c>
      <c r="H663" s="4">
        <v>52845943.1112</v>
      </c>
      <c r="I663" s="4">
        <v>126964722.0573</v>
      </c>
      <c r="J663" s="4">
        <v>0</v>
      </c>
      <c r="K663" s="2">
        <v>0</v>
      </c>
      <c r="L663" s="5">
        <v>0</v>
      </c>
      <c r="M663" s="5">
        <v>0</v>
      </c>
      <c r="N663" s="6">
        <v>0</v>
      </c>
      <c r="O663" s="6">
        <v>0</v>
      </c>
      <c r="P663" s="6">
        <v>0</v>
      </c>
      <c r="Q663" s="4">
        <v>5559224.866</v>
      </c>
    </row>
    <row r="664" ht="30" spans="1:17">
      <c r="A664" s="2">
        <v>663</v>
      </c>
      <c r="B664" s="2">
        <v>31</v>
      </c>
      <c r="C664" s="3" t="s">
        <v>116</v>
      </c>
      <c r="D664" s="3" t="s">
        <v>703</v>
      </c>
      <c r="E664" s="4">
        <v>158693724.9331</v>
      </c>
      <c r="F664" s="4">
        <v>0</v>
      </c>
      <c r="G664" s="4">
        <v>0</v>
      </c>
      <c r="H664" s="4">
        <v>91944728.7594</v>
      </c>
      <c r="I664" s="4">
        <v>227976124.934</v>
      </c>
      <c r="J664" s="4">
        <v>0</v>
      </c>
      <c r="K664" s="2">
        <v>0</v>
      </c>
      <c r="L664" s="5">
        <v>0</v>
      </c>
      <c r="M664" s="5">
        <v>0</v>
      </c>
      <c r="N664" s="6">
        <v>0</v>
      </c>
      <c r="O664" s="6">
        <v>0</v>
      </c>
      <c r="P664" s="6">
        <v>0</v>
      </c>
      <c r="Q664" s="4">
        <v>9664196.2757</v>
      </c>
    </row>
    <row r="665" ht="30" spans="1:17">
      <c r="A665" s="2">
        <v>664</v>
      </c>
      <c r="B665" s="2">
        <v>31</v>
      </c>
      <c r="C665" s="3" t="s">
        <v>116</v>
      </c>
      <c r="D665" s="3" t="s">
        <v>705</v>
      </c>
      <c r="E665" s="4">
        <v>137229696.4877</v>
      </c>
      <c r="F665" s="4">
        <v>0</v>
      </c>
      <c r="G665" s="4">
        <v>0</v>
      </c>
      <c r="H665" s="4">
        <v>79508797.3808</v>
      </c>
      <c r="I665" s="4">
        <v>191949200.6859</v>
      </c>
      <c r="J665" s="4">
        <v>0</v>
      </c>
      <c r="K665" s="2">
        <v>0</v>
      </c>
      <c r="L665" s="5">
        <v>0</v>
      </c>
      <c r="M665" s="5">
        <v>0</v>
      </c>
      <c r="N665" s="6">
        <v>0</v>
      </c>
      <c r="O665" s="6">
        <v>0</v>
      </c>
      <c r="P665" s="6">
        <v>0</v>
      </c>
      <c r="Q665" s="4">
        <v>8200109.1548</v>
      </c>
    </row>
    <row r="666" ht="30" spans="1:17">
      <c r="A666" s="2">
        <v>665</v>
      </c>
      <c r="B666" s="2">
        <v>31</v>
      </c>
      <c r="C666" s="3" t="s">
        <v>116</v>
      </c>
      <c r="D666" s="3" t="s">
        <v>707</v>
      </c>
      <c r="E666" s="4">
        <v>120466197.0913</v>
      </c>
      <c r="F666" s="4">
        <v>0</v>
      </c>
      <c r="G666" s="4">
        <v>0</v>
      </c>
      <c r="H666" s="4">
        <v>69796280.9866</v>
      </c>
      <c r="I666" s="4">
        <v>150563380.1973</v>
      </c>
      <c r="J666" s="4">
        <v>0</v>
      </c>
      <c r="K666" s="2">
        <v>0</v>
      </c>
      <c r="L666" s="5">
        <v>0</v>
      </c>
      <c r="M666" s="5">
        <v>0</v>
      </c>
      <c r="N666" s="6">
        <v>0</v>
      </c>
      <c r="O666" s="6">
        <v>0</v>
      </c>
      <c r="P666" s="6">
        <v>0</v>
      </c>
      <c r="Q666" s="4">
        <v>6518243.4937</v>
      </c>
    </row>
    <row r="667" ht="30" spans="1:17">
      <c r="A667" s="2">
        <v>666</v>
      </c>
      <c r="B667" s="2">
        <v>31</v>
      </c>
      <c r="C667" s="3" t="s">
        <v>116</v>
      </c>
      <c r="D667" s="3" t="s">
        <v>710</v>
      </c>
      <c r="E667" s="4">
        <v>106391084.7825</v>
      </c>
      <c r="F667" s="4">
        <v>0</v>
      </c>
      <c r="G667" s="4">
        <v>0</v>
      </c>
      <c r="H667" s="4">
        <v>61641375.1513</v>
      </c>
      <c r="I667" s="4">
        <v>137492657.8435</v>
      </c>
      <c r="J667" s="4">
        <v>0</v>
      </c>
      <c r="K667" s="2">
        <v>0</v>
      </c>
      <c r="L667" s="5">
        <v>0</v>
      </c>
      <c r="M667" s="5">
        <v>0</v>
      </c>
      <c r="N667" s="6">
        <v>0</v>
      </c>
      <c r="O667" s="6">
        <v>0</v>
      </c>
      <c r="P667" s="6">
        <v>0</v>
      </c>
      <c r="Q667" s="4">
        <v>5987066.4183</v>
      </c>
    </row>
    <row r="668" ht="45" spans="1:17">
      <c r="A668" s="2">
        <v>667</v>
      </c>
      <c r="B668" s="2">
        <v>31</v>
      </c>
      <c r="C668" s="3" t="s">
        <v>116</v>
      </c>
      <c r="D668" s="3" t="s">
        <v>712</v>
      </c>
      <c r="E668" s="4">
        <v>109122752.8438</v>
      </c>
      <c r="F668" s="4">
        <v>0</v>
      </c>
      <c r="G668" s="4">
        <v>0</v>
      </c>
      <c r="H668" s="4">
        <v>63224062.0474</v>
      </c>
      <c r="I668" s="4">
        <v>143141041.459</v>
      </c>
      <c r="J668" s="4">
        <v>0</v>
      </c>
      <c r="K668" s="2">
        <v>0</v>
      </c>
      <c r="L668" s="5">
        <v>0</v>
      </c>
      <c r="M668" s="5">
        <v>0</v>
      </c>
      <c r="N668" s="6">
        <v>0</v>
      </c>
      <c r="O668" s="6">
        <v>0</v>
      </c>
      <c r="P668" s="6">
        <v>0</v>
      </c>
      <c r="Q668" s="4">
        <v>6216609.347</v>
      </c>
    </row>
    <row r="669" ht="45" spans="1:17">
      <c r="A669" s="2">
        <v>668</v>
      </c>
      <c r="B669" s="2">
        <v>31</v>
      </c>
      <c r="C669" s="3" t="s">
        <v>116</v>
      </c>
      <c r="D669" s="3" t="s">
        <v>714</v>
      </c>
      <c r="E669" s="4">
        <v>103518745.4771</v>
      </c>
      <c r="F669" s="4">
        <v>0</v>
      </c>
      <c r="G669" s="4">
        <v>0</v>
      </c>
      <c r="H669" s="4">
        <v>59977185.4774</v>
      </c>
      <c r="I669" s="4">
        <v>133049247.0582</v>
      </c>
      <c r="J669" s="4">
        <v>0</v>
      </c>
      <c r="K669" s="2">
        <v>0</v>
      </c>
      <c r="L669" s="5">
        <v>0</v>
      </c>
      <c r="M669" s="5">
        <v>0</v>
      </c>
      <c r="N669" s="6">
        <v>0</v>
      </c>
      <c r="O669" s="6">
        <v>0</v>
      </c>
      <c r="P669" s="6">
        <v>0</v>
      </c>
      <c r="Q669" s="4">
        <v>5806492.0107</v>
      </c>
    </row>
    <row r="670" ht="30" spans="1:17">
      <c r="A670" s="2">
        <v>669</v>
      </c>
      <c r="B670" s="2">
        <v>31</v>
      </c>
      <c r="C670" s="3" t="s">
        <v>116</v>
      </c>
      <c r="D670" s="3" t="s">
        <v>716</v>
      </c>
      <c r="E670" s="4">
        <v>143024572.4671</v>
      </c>
      <c r="F670" s="4">
        <v>0</v>
      </c>
      <c r="G670" s="4">
        <v>0</v>
      </c>
      <c r="H670" s="4">
        <v>82866260.3198</v>
      </c>
      <c r="I670" s="4">
        <v>188485638.5386</v>
      </c>
      <c r="J670" s="4">
        <v>0</v>
      </c>
      <c r="K670" s="2">
        <v>0</v>
      </c>
      <c r="L670" s="5">
        <v>0</v>
      </c>
      <c r="M670" s="5">
        <v>0</v>
      </c>
      <c r="N670" s="6">
        <v>0</v>
      </c>
      <c r="O670" s="6">
        <v>0</v>
      </c>
      <c r="P670" s="6">
        <v>0</v>
      </c>
      <c r="Q670" s="4">
        <v>8059354.5153</v>
      </c>
    </row>
    <row r="671" ht="30" spans="1:17">
      <c r="A671" s="2">
        <v>670</v>
      </c>
      <c r="B671" s="2">
        <v>31</v>
      </c>
      <c r="C671" s="3" t="s">
        <v>116</v>
      </c>
      <c r="D671" s="3" t="s">
        <v>718</v>
      </c>
      <c r="E671" s="4">
        <v>96291627.4285</v>
      </c>
      <c r="F671" s="4">
        <v>0</v>
      </c>
      <c r="G671" s="4">
        <v>0</v>
      </c>
      <c r="H671" s="4">
        <v>55789903.2835</v>
      </c>
      <c r="I671" s="4">
        <v>130435337.7041</v>
      </c>
      <c r="J671" s="4">
        <v>0</v>
      </c>
      <c r="K671" s="2">
        <v>0</v>
      </c>
      <c r="L671" s="5">
        <v>0</v>
      </c>
      <c r="M671" s="5">
        <v>0</v>
      </c>
      <c r="N671" s="6">
        <v>0</v>
      </c>
      <c r="O671" s="6">
        <v>0</v>
      </c>
      <c r="P671" s="6">
        <v>0</v>
      </c>
      <c r="Q671" s="4">
        <v>5700266.1504</v>
      </c>
    </row>
    <row r="672" ht="30" spans="1:17">
      <c r="A672" s="2">
        <v>671</v>
      </c>
      <c r="B672" s="2">
        <v>31</v>
      </c>
      <c r="C672" s="3" t="s">
        <v>116</v>
      </c>
      <c r="D672" s="3" t="s">
        <v>719</v>
      </c>
      <c r="E672" s="4">
        <v>128551185.8996</v>
      </c>
      <c r="F672" s="4">
        <v>0</v>
      </c>
      <c r="G672" s="4">
        <v>0</v>
      </c>
      <c r="H672" s="4">
        <v>74480600.4411</v>
      </c>
      <c r="I672" s="4">
        <v>158142071.5076</v>
      </c>
      <c r="J672" s="4">
        <v>0</v>
      </c>
      <c r="K672" s="2">
        <v>0</v>
      </c>
      <c r="L672" s="5">
        <v>0</v>
      </c>
      <c r="M672" s="5">
        <v>0</v>
      </c>
      <c r="N672" s="6">
        <v>0</v>
      </c>
      <c r="O672" s="6">
        <v>0</v>
      </c>
      <c r="P672" s="6">
        <v>0</v>
      </c>
      <c r="Q672" s="4">
        <v>6826231.6046</v>
      </c>
    </row>
    <row r="673" ht="30" spans="1:17">
      <c r="A673" s="2">
        <v>672</v>
      </c>
      <c r="B673" s="2">
        <v>31</v>
      </c>
      <c r="C673" s="3" t="s">
        <v>116</v>
      </c>
      <c r="D673" s="3" t="s">
        <v>721</v>
      </c>
      <c r="E673" s="4">
        <v>128365258.3733</v>
      </c>
      <c r="F673" s="4">
        <v>0</v>
      </c>
      <c r="G673" s="4">
        <v>0</v>
      </c>
      <c r="H673" s="4">
        <v>74372876.8623</v>
      </c>
      <c r="I673" s="4">
        <v>159683261.147</v>
      </c>
      <c r="J673" s="4">
        <v>0</v>
      </c>
      <c r="K673" s="2">
        <v>0</v>
      </c>
      <c r="L673" s="5">
        <v>0</v>
      </c>
      <c r="M673" s="5">
        <v>0</v>
      </c>
      <c r="N673" s="6">
        <v>0</v>
      </c>
      <c r="O673" s="6">
        <v>0</v>
      </c>
      <c r="P673" s="6">
        <v>0</v>
      </c>
      <c r="Q673" s="4">
        <v>6888863.5375</v>
      </c>
    </row>
    <row r="674" ht="30" spans="1:17">
      <c r="A674" s="2">
        <v>673</v>
      </c>
      <c r="B674" s="2">
        <v>31</v>
      </c>
      <c r="C674" s="3" t="s">
        <v>116</v>
      </c>
      <c r="D674" s="3" t="s">
        <v>723</v>
      </c>
      <c r="E674" s="4">
        <v>101444017.4609</v>
      </c>
      <c r="F674" s="4">
        <v>0</v>
      </c>
      <c r="G674" s="4">
        <v>0</v>
      </c>
      <c r="H674" s="4">
        <v>58775119.6441</v>
      </c>
      <c r="I674" s="4">
        <v>140470704.109</v>
      </c>
      <c r="J674" s="4">
        <v>0</v>
      </c>
      <c r="K674" s="2">
        <v>0</v>
      </c>
      <c r="L674" s="5">
        <v>0</v>
      </c>
      <c r="M674" s="5">
        <v>0</v>
      </c>
      <c r="N674" s="6">
        <v>0</v>
      </c>
      <c r="O674" s="6">
        <v>0</v>
      </c>
      <c r="P674" s="6">
        <v>0</v>
      </c>
      <c r="Q674" s="4">
        <v>6108090.3268</v>
      </c>
    </row>
    <row r="675" ht="30" spans="1:17">
      <c r="A675" s="2">
        <v>674</v>
      </c>
      <c r="B675" s="2">
        <v>31</v>
      </c>
      <c r="C675" s="3" t="s">
        <v>116</v>
      </c>
      <c r="D675" s="3" t="s">
        <v>725</v>
      </c>
      <c r="E675" s="4">
        <v>129258103.2706</v>
      </c>
      <c r="F675" s="4">
        <v>0</v>
      </c>
      <c r="G675" s="4">
        <v>0</v>
      </c>
      <c r="H675" s="4">
        <v>74890177.6059</v>
      </c>
      <c r="I675" s="4">
        <v>162941977.9132</v>
      </c>
      <c r="J675" s="4">
        <v>0</v>
      </c>
      <c r="K675" s="2">
        <v>0</v>
      </c>
      <c r="L675" s="5">
        <v>0</v>
      </c>
      <c r="M675" s="5">
        <v>0</v>
      </c>
      <c r="N675" s="6">
        <v>0</v>
      </c>
      <c r="O675" s="6">
        <v>0</v>
      </c>
      <c r="P675" s="6">
        <v>0</v>
      </c>
      <c r="Q675" s="4">
        <v>7021293.5284</v>
      </c>
    </row>
    <row r="676" ht="30" spans="1:17">
      <c r="A676" s="2">
        <v>675</v>
      </c>
      <c r="B676" s="2">
        <v>31</v>
      </c>
      <c r="C676" s="3" t="s">
        <v>116</v>
      </c>
      <c r="D676" s="3" t="s">
        <v>727</v>
      </c>
      <c r="E676" s="4">
        <v>137337310.126</v>
      </c>
      <c r="F676" s="4">
        <v>0</v>
      </c>
      <c r="G676" s="4">
        <v>0</v>
      </c>
      <c r="H676" s="4">
        <v>79571147.0848</v>
      </c>
      <c r="I676" s="4">
        <v>149333720.1188</v>
      </c>
      <c r="J676" s="4">
        <v>0</v>
      </c>
      <c r="K676" s="2">
        <v>0</v>
      </c>
      <c r="L676" s="5">
        <v>0</v>
      </c>
      <c r="M676" s="5">
        <v>0</v>
      </c>
      <c r="N676" s="6">
        <v>0</v>
      </c>
      <c r="O676" s="6">
        <v>0</v>
      </c>
      <c r="P676" s="6">
        <v>0</v>
      </c>
      <c r="Q676" s="4">
        <v>6468271.7151</v>
      </c>
    </row>
    <row r="677" ht="30" spans="1:17">
      <c r="A677" s="2">
        <v>676</v>
      </c>
      <c r="B677" s="2">
        <v>32</v>
      </c>
      <c r="C677" s="3" t="s">
        <v>117</v>
      </c>
      <c r="D677" s="3" t="s">
        <v>731</v>
      </c>
      <c r="E677" s="4">
        <v>91378282.0114</v>
      </c>
      <c r="F677" s="4">
        <v>0</v>
      </c>
      <c r="G677" s="4">
        <v>0</v>
      </c>
      <c r="H677" s="4">
        <v>52943185.7346</v>
      </c>
      <c r="I677" s="4">
        <v>316904192.5407</v>
      </c>
      <c r="J677" s="4">
        <v>0</v>
      </c>
      <c r="K677" s="2">
        <v>0</v>
      </c>
      <c r="L677" s="5">
        <v>0</v>
      </c>
      <c r="M677" s="5">
        <v>0</v>
      </c>
      <c r="N677" s="6">
        <v>0</v>
      </c>
      <c r="O677" s="6">
        <v>0</v>
      </c>
      <c r="P677" s="6">
        <v>0</v>
      </c>
      <c r="Q677" s="4">
        <v>7784702.9459</v>
      </c>
    </row>
    <row r="678" ht="30" spans="1:17">
      <c r="A678" s="2">
        <v>677</v>
      </c>
      <c r="B678" s="2">
        <v>32</v>
      </c>
      <c r="C678" s="3" t="s">
        <v>117</v>
      </c>
      <c r="D678" s="3" t="s">
        <v>734</v>
      </c>
      <c r="E678" s="4">
        <v>114170066.7045</v>
      </c>
      <c r="F678" s="4">
        <v>0</v>
      </c>
      <c r="G678" s="4">
        <v>0</v>
      </c>
      <c r="H678" s="4">
        <v>66148398.8735</v>
      </c>
      <c r="I678" s="4">
        <v>341202910.5055</v>
      </c>
      <c r="J678" s="4">
        <v>0</v>
      </c>
      <c r="K678" s="2">
        <v>0</v>
      </c>
      <c r="L678" s="5">
        <v>0</v>
      </c>
      <c r="M678" s="5">
        <v>0</v>
      </c>
      <c r="N678" s="6">
        <v>0</v>
      </c>
      <c r="O678" s="6">
        <v>0</v>
      </c>
      <c r="P678" s="6">
        <v>0</v>
      </c>
      <c r="Q678" s="4">
        <v>8772171.0901</v>
      </c>
    </row>
    <row r="679" ht="30" spans="1:17">
      <c r="A679" s="2">
        <v>678</v>
      </c>
      <c r="B679" s="2">
        <v>32</v>
      </c>
      <c r="C679" s="3" t="s">
        <v>117</v>
      </c>
      <c r="D679" s="3" t="s">
        <v>736</v>
      </c>
      <c r="E679" s="4">
        <v>105174579.4728</v>
      </c>
      <c r="F679" s="4">
        <v>0</v>
      </c>
      <c r="G679" s="4">
        <v>0</v>
      </c>
      <c r="H679" s="4">
        <v>60936550.4912</v>
      </c>
      <c r="I679" s="4">
        <v>313747457.6214</v>
      </c>
      <c r="J679" s="4">
        <v>0</v>
      </c>
      <c r="K679" s="2">
        <v>0</v>
      </c>
      <c r="L679" s="5">
        <v>0</v>
      </c>
      <c r="M679" s="5">
        <v>0</v>
      </c>
      <c r="N679" s="6">
        <v>0</v>
      </c>
      <c r="O679" s="6">
        <v>0</v>
      </c>
      <c r="P679" s="6">
        <v>0</v>
      </c>
      <c r="Q679" s="4">
        <v>7656417.3641</v>
      </c>
    </row>
    <row r="680" ht="30" spans="1:17">
      <c r="A680" s="2">
        <v>679</v>
      </c>
      <c r="B680" s="2">
        <v>32</v>
      </c>
      <c r="C680" s="3" t="s">
        <v>117</v>
      </c>
      <c r="D680" s="3" t="s">
        <v>738</v>
      </c>
      <c r="E680" s="4">
        <v>112271756.2958</v>
      </c>
      <c r="F680" s="4">
        <v>0</v>
      </c>
      <c r="G680" s="4">
        <v>0</v>
      </c>
      <c r="H680" s="4">
        <v>65048546.7168</v>
      </c>
      <c r="I680" s="4">
        <v>329912608.9823</v>
      </c>
      <c r="J680" s="4">
        <v>0</v>
      </c>
      <c r="K680" s="2">
        <v>0</v>
      </c>
      <c r="L680" s="5">
        <v>0</v>
      </c>
      <c r="M680" s="5">
        <v>0</v>
      </c>
      <c r="N680" s="6">
        <v>0</v>
      </c>
      <c r="O680" s="6">
        <v>0</v>
      </c>
      <c r="P680" s="6">
        <v>0</v>
      </c>
      <c r="Q680" s="4">
        <v>8313347.9905</v>
      </c>
    </row>
    <row r="681" ht="30" spans="1:17">
      <c r="A681" s="2">
        <v>680</v>
      </c>
      <c r="B681" s="2">
        <v>32</v>
      </c>
      <c r="C681" s="3" t="s">
        <v>117</v>
      </c>
      <c r="D681" s="3" t="s">
        <v>740</v>
      </c>
      <c r="E681" s="4">
        <v>104216278.1796</v>
      </c>
      <c r="F681" s="4">
        <v>0</v>
      </c>
      <c r="G681" s="4">
        <v>0</v>
      </c>
      <c r="H681" s="4">
        <v>60381325.3082</v>
      </c>
      <c r="I681" s="4">
        <v>332584415.8114</v>
      </c>
      <c r="J681" s="4">
        <v>0</v>
      </c>
      <c r="K681" s="2">
        <v>0</v>
      </c>
      <c r="L681" s="5">
        <v>0</v>
      </c>
      <c r="M681" s="5">
        <v>0</v>
      </c>
      <c r="N681" s="6">
        <v>0</v>
      </c>
      <c r="O681" s="6">
        <v>0</v>
      </c>
      <c r="P681" s="6">
        <v>0</v>
      </c>
      <c r="Q681" s="4">
        <v>8421926.7285</v>
      </c>
    </row>
    <row r="682" ht="15" spans="1:17">
      <c r="A682" s="2">
        <v>681</v>
      </c>
      <c r="B682" s="2">
        <v>32</v>
      </c>
      <c r="C682" s="3" t="s">
        <v>117</v>
      </c>
      <c r="D682" s="3" t="s">
        <v>742</v>
      </c>
      <c r="E682" s="4">
        <v>104198863.8139</v>
      </c>
      <c r="F682" s="4">
        <v>0</v>
      </c>
      <c r="G682" s="4">
        <v>0</v>
      </c>
      <c r="H682" s="4">
        <v>60371235.6897</v>
      </c>
      <c r="I682" s="4">
        <v>331190761.8697</v>
      </c>
      <c r="J682" s="4">
        <v>0</v>
      </c>
      <c r="K682" s="2">
        <v>0</v>
      </c>
      <c r="L682" s="5">
        <v>0</v>
      </c>
      <c r="M682" s="5">
        <v>0</v>
      </c>
      <c r="N682" s="6">
        <v>0</v>
      </c>
      <c r="O682" s="6">
        <v>0</v>
      </c>
      <c r="P682" s="6">
        <v>0</v>
      </c>
      <c r="Q682" s="4">
        <v>8365290.4535</v>
      </c>
    </row>
    <row r="683" ht="30" spans="1:17">
      <c r="A683" s="2">
        <v>682</v>
      </c>
      <c r="B683" s="2">
        <v>32</v>
      </c>
      <c r="C683" s="3" t="s">
        <v>117</v>
      </c>
      <c r="D683" s="3" t="s">
        <v>744</v>
      </c>
      <c r="E683" s="4">
        <v>112927725.5017</v>
      </c>
      <c r="F683" s="4">
        <v>0</v>
      </c>
      <c r="G683" s="4">
        <v>0</v>
      </c>
      <c r="H683" s="4">
        <v>65428605.2902</v>
      </c>
      <c r="I683" s="4">
        <v>341305186.2481</v>
      </c>
      <c r="J683" s="4">
        <v>0</v>
      </c>
      <c r="K683" s="2">
        <v>0</v>
      </c>
      <c r="L683" s="5">
        <v>0</v>
      </c>
      <c r="M683" s="5">
        <v>0</v>
      </c>
      <c r="N683" s="6">
        <v>0</v>
      </c>
      <c r="O683" s="6">
        <v>0</v>
      </c>
      <c r="P683" s="6">
        <v>0</v>
      </c>
      <c r="Q683" s="4">
        <v>8776327.4426</v>
      </c>
    </row>
    <row r="684" ht="15" spans="1:17">
      <c r="A684" s="2">
        <v>683</v>
      </c>
      <c r="B684" s="2">
        <v>32</v>
      </c>
      <c r="C684" s="3" t="s">
        <v>117</v>
      </c>
      <c r="D684" s="3" t="s">
        <v>746</v>
      </c>
      <c r="E684" s="4">
        <v>109405604.4514</v>
      </c>
      <c r="F684" s="4">
        <v>0</v>
      </c>
      <c r="G684" s="4">
        <v>0</v>
      </c>
      <c r="H684" s="4">
        <v>63387941.9636</v>
      </c>
      <c r="I684" s="4">
        <v>323997955.7609</v>
      </c>
      <c r="J684" s="4">
        <v>0</v>
      </c>
      <c r="K684" s="2">
        <v>0</v>
      </c>
      <c r="L684" s="5">
        <v>0</v>
      </c>
      <c r="M684" s="5">
        <v>0</v>
      </c>
      <c r="N684" s="6">
        <v>0</v>
      </c>
      <c r="O684" s="6">
        <v>0</v>
      </c>
      <c r="P684" s="6">
        <v>0</v>
      </c>
      <c r="Q684" s="4">
        <v>8072984.2129</v>
      </c>
    </row>
    <row r="685" ht="30" spans="1:17">
      <c r="A685" s="2">
        <v>684</v>
      </c>
      <c r="B685" s="2">
        <v>32</v>
      </c>
      <c r="C685" s="3" t="s">
        <v>117</v>
      </c>
      <c r="D685" s="3" t="s">
        <v>748</v>
      </c>
      <c r="E685" s="4">
        <v>104353988.8822</v>
      </c>
      <c r="F685" s="4">
        <v>0</v>
      </c>
      <c r="G685" s="4">
        <v>0</v>
      </c>
      <c r="H685" s="4">
        <v>60461112.7931</v>
      </c>
      <c r="I685" s="4">
        <v>327235805.9244</v>
      </c>
      <c r="J685" s="4">
        <v>0</v>
      </c>
      <c r="K685" s="2">
        <v>0</v>
      </c>
      <c r="L685" s="5">
        <v>0</v>
      </c>
      <c r="M685" s="5">
        <v>0</v>
      </c>
      <c r="N685" s="6">
        <v>0</v>
      </c>
      <c r="O685" s="6">
        <v>0</v>
      </c>
      <c r="P685" s="6">
        <v>0</v>
      </c>
      <c r="Q685" s="4">
        <v>8204566.2123</v>
      </c>
    </row>
    <row r="686" ht="15" spans="1:17">
      <c r="A686" s="2">
        <v>685</v>
      </c>
      <c r="B686" s="2">
        <v>32</v>
      </c>
      <c r="C686" s="3" t="s">
        <v>117</v>
      </c>
      <c r="D686" s="3" t="s">
        <v>750</v>
      </c>
      <c r="E686" s="4">
        <v>122371847.4125</v>
      </c>
      <c r="F686" s="4">
        <v>0</v>
      </c>
      <c r="G686" s="4">
        <v>0</v>
      </c>
      <c r="H686" s="4">
        <v>70900385.777</v>
      </c>
      <c r="I686" s="4">
        <v>341211433.484</v>
      </c>
      <c r="J686" s="4">
        <v>0</v>
      </c>
      <c r="K686" s="2">
        <v>0</v>
      </c>
      <c r="L686" s="5">
        <v>0</v>
      </c>
      <c r="M686" s="5">
        <v>0</v>
      </c>
      <c r="N686" s="6">
        <v>0</v>
      </c>
      <c r="O686" s="6">
        <v>0</v>
      </c>
      <c r="P686" s="6">
        <v>0</v>
      </c>
      <c r="Q686" s="4">
        <v>8772517.4528</v>
      </c>
    </row>
    <row r="687" ht="30" spans="1:17">
      <c r="A687" s="2">
        <v>686</v>
      </c>
      <c r="B687" s="2">
        <v>32</v>
      </c>
      <c r="C687" s="3" t="s">
        <v>117</v>
      </c>
      <c r="D687" s="3" t="s">
        <v>752</v>
      </c>
      <c r="E687" s="4">
        <v>108984402.9524</v>
      </c>
      <c r="F687" s="4">
        <v>0</v>
      </c>
      <c r="G687" s="4">
        <v>0</v>
      </c>
      <c r="H687" s="4">
        <v>63143904.2262</v>
      </c>
      <c r="I687" s="4">
        <v>335149538.4607</v>
      </c>
      <c r="J687" s="4">
        <v>0</v>
      </c>
      <c r="K687" s="2">
        <v>0</v>
      </c>
      <c r="L687" s="5">
        <v>0</v>
      </c>
      <c r="M687" s="5">
        <v>0</v>
      </c>
      <c r="N687" s="6">
        <v>0</v>
      </c>
      <c r="O687" s="6">
        <v>0</v>
      </c>
      <c r="P687" s="6">
        <v>0</v>
      </c>
      <c r="Q687" s="4">
        <v>8526169.9608</v>
      </c>
    </row>
    <row r="688" ht="30" spans="1:17">
      <c r="A688" s="2">
        <v>687</v>
      </c>
      <c r="B688" s="2">
        <v>32</v>
      </c>
      <c r="C688" s="3" t="s">
        <v>117</v>
      </c>
      <c r="D688" s="3" t="s">
        <v>754</v>
      </c>
      <c r="E688" s="4">
        <v>104307422.8141</v>
      </c>
      <c r="F688" s="4">
        <v>0</v>
      </c>
      <c r="G688" s="4">
        <v>0</v>
      </c>
      <c r="H688" s="4">
        <v>60434133.122</v>
      </c>
      <c r="I688" s="4">
        <v>323657624.4103</v>
      </c>
      <c r="J688" s="4">
        <v>0</v>
      </c>
      <c r="K688" s="2">
        <v>0</v>
      </c>
      <c r="L688" s="5">
        <v>0</v>
      </c>
      <c r="M688" s="5">
        <v>0</v>
      </c>
      <c r="N688" s="6">
        <v>0</v>
      </c>
      <c r="O688" s="6">
        <v>0</v>
      </c>
      <c r="P688" s="6">
        <v>0</v>
      </c>
      <c r="Q688" s="4">
        <v>8059153.5916</v>
      </c>
    </row>
    <row r="689" ht="15" spans="1:17">
      <c r="A689" s="2">
        <v>688</v>
      </c>
      <c r="B689" s="2">
        <v>32</v>
      </c>
      <c r="C689" s="3" t="s">
        <v>117</v>
      </c>
      <c r="D689" s="3" t="s">
        <v>756</v>
      </c>
      <c r="E689" s="4">
        <v>123831040.9493</v>
      </c>
      <c r="F689" s="4">
        <v>0</v>
      </c>
      <c r="G689" s="4">
        <v>0</v>
      </c>
      <c r="H689" s="4">
        <v>71745820.3018</v>
      </c>
      <c r="I689" s="4">
        <v>354367091.7275</v>
      </c>
      <c r="J689" s="4">
        <v>0</v>
      </c>
      <c r="K689" s="2">
        <v>0</v>
      </c>
      <c r="L689" s="5">
        <v>0</v>
      </c>
      <c r="M689" s="5">
        <v>0</v>
      </c>
      <c r="N689" s="6">
        <v>0</v>
      </c>
      <c r="O689" s="6">
        <v>0</v>
      </c>
      <c r="P689" s="6">
        <v>0</v>
      </c>
      <c r="Q689" s="4">
        <v>9307146.2118</v>
      </c>
    </row>
    <row r="690" ht="30" spans="1:17">
      <c r="A690" s="2">
        <v>689</v>
      </c>
      <c r="B690" s="2">
        <v>32</v>
      </c>
      <c r="C690" s="3" t="s">
        <v>117</v>
      </c>
      <c r="D690" s="3" t="s">
        <v>758</v>
      </c>
      <c r="E690" s="4">
        <v>151644540.0898</v>
      </c>
      <c r="F690" s="4">
        <v>0</v>
      </c>
      <c r="G690" s="4">
        <v>0</v>
      </c>
      <c r="H690" s="4">
        <v>87860538.3564</v>
      </c>
      <c r="I690" s="4">
        <v>404497488.2136</v>
      </c>
      <c r="J690" s="4">
        <v>0</v>
      </c>
      <c r="K690" s="2">
        <v>0</v>
      </c>
      <c r="L690" s="5">
        <v>0</v>
      </c>
      <c r="M690" s="5">
        <v>0</v>
      </c>
      <c r="N690" s="6">
        <v>0</v>
      </c>
      <c r="O690" s="6">
        <v>0</v>
      </c>
      <c r="P690" s="6">
        <v>0</v>
      </c>
      <c r="Q690" s="4">
        <v>11344380.0138</v>
      </c>
    </row>
    <row r="691" ht="30" spans="1:17">
      <c r="A691" s="2">
        <v>690</v>
      </c>
      <c r="B691" s="2">
        <v>32</v>
      </c>
      <c r="C691" s="3" t="s">
        <v>117</v>
      </c>
      <c r="D691" s="3" t="s">
        <v>760</v>
      </c>
      <c r="E691" s="4">
        <v>122429201.0214</v>
      </c>
      <c r="F691" s="4">
        <v>0</v>
      </c>
      <c r="G691" s="4">
        <v>0</v>
      </c>
      <c r="H691" s="4">
        <v>70933615.585</v>
      </c>
      <c r="I691" s="4">
        <v>351066935.6518</v>
      </c>
      <c r="J691" s="4">
        <v>0</v>
      </c>
      <c r="K691" s="2">
        <v>0</v>
      </c>
      <c r="L691" s="5">
        <v>0</v>
      </c>
      <c r="M691" s="5">
        <v>0</v>
      </c>
      <c r="N691" s="6">
        <v>0</v>
      </c>
      <c r="O691" s="6">
        <v>0</v>
      </c>
      <c r="P691" s="6">
        <v>0</v>
      </c>
      <c r="Q691" s="4">
        <v>9173032.1816</v>
      </c>
    </row>
    <row r="692" ht="45" spans="1:17">
      <c r="A692" s="2">
        <v>691</v>
      </c>
      <c r="B692" s="2">
        <v>32</v>
      </c>
      <c r="C692" s="3" t="s">
        <v>117</v>
      </c>
      <c r="D692" s="3" t="s">
        <v>762</v>
      </c>
      <c r="E692" s="4">
        <v>123541798.4844</v>
      </c>
      <c r="F692" s="4">
        <v>0</v>
      </c>
      <c r="G692" s="4">
        <v>0</v>
      </c>
      <c r="H692" s="4">
        <v>71578237.6202</v>
      </c>
      <c r="I692" s="4">
        <v>351367297.1719</v>
      </c>
      <c r="J692" s="4">
        <v>0</v>
      </c>
      <c r="K692" s="2">
        <v>0</v>
      </c>
      <c r="L692" s="5">
        <v>0</v>
      </c>
      <c r="M692" s="5">
        <v>0</v>
      </c>
      <c r="N692" s="6">
        <v>0</v>
      </c>
      <c r="O692" s="6">
        <v>0</v>
      </c>
      <c r="P692" s="6">
        <v>0</v>
      </c>
      <c r="Q692" s="4">
        <v>9185238.4812</v>
      </c>
    </row>
    <row r="693" ht="30" spans="1:17">
      <c r="A693" s="2">
        <v>692</v>
      </c>
      <c r="B693" s="2">
        <v>32</v>
      </c>
      <c r="C693" s="3" t="s">
        <v>117</v>
      </c>
      <c r="D693" s="3" t="s">
        <v>764</v>
      </c>
      <c r="E693" s="4">
        <v>84878733.8906</v>
      </c>
      <c r="F693" s="4">
        <v>0</v>
      </c>
      <c r="G693" s="4">
        <v>0</v>
      </c>
      <c r="H693" s="4">
        <v>49177446.4825</v>
      </c>
      <c r="I693" s="4">
        <v>289846968.4823</v>
      </c>
      <c r="J693" s="4">
        <v>0</v>
      </c>
      <c r="K693" s="2">
        <v>0</v>
      </c>
      <c r="L693" s="5">
        <v>0</v>
      </c>
      <c r="M693" s="5">
        <v>0</v>
      </c>
      <c r="N693" s="6">
        <v>0</v>
      </c>
      <c r="O693" s="6">
        <v>0</v>
      </c>
      <c r="P693" s="6">
        <v>0</v>
      </c>
      <c r="Q693" s="4">
        <v>6685132.719</v>
      </c>
    </row>
    <row r="694" ht="30" spans="1:17">
      <c r="A694" s="2">
        <v>693</v>
      </c>
      <c r="B694" s="2">
        <v>32</v>
      </c>
      <c r="C694" s="3" t="s">
        <v>117</v>
      </c>
      <c r="D694" s="3" t="s">
        <v>766</v>
      </c>
      <c r="E694" s="4">
        <v>104443644.6078</v>
      </c>
      <c r="F694" s="4">
        <v>0</v>
      </c>
      <c r="G694" s="4">
        <v>0</v>
      </c>
      <c r="H694" s="4">
        <v>60513057.9558</v>
      </c>
      <c r="I694" s="4">
        <v>333150459.1458</v>
      </c>
      <c r="J694" s="4">
        <v>0</v>
      </c>
      <c r="K694" s="2">
        <v>0</v>
      </c>
      <c r="L694" s="5">
        <v>0</v>
      </c>
      <c r="M694" s="5">
        <v>0</v>
      </c>
      <c r="N694" s="6">
        <v>0</v>
      </c>
      <c r="O694" s="6">
        <v>0</v>
      </c>
      <c r="P694" s="6">
        <v>0</v>
      </c>
      <c r="Q694" s="4">
        <v>8444929.9899</v>
      </c>
    </row>
    <row r="695" ht="30" spans="1:17">
      <c r="A695" s="2">
        <v>694</v>
      </c>
      <c r="B695" s="2">
        <v>32</v>
      </c>
      <c r="C695" s="3" t="s">
        <v>117</v>
      </c>
      <c r="D695" s="3" t="s">
        <v>768</v>
      </c>
      <c r="E695" s="4">
        <v>82781886.2547</v>
      </c>
      <c r="F695" s="4">
        <v>0</v>
      </c>
      <c r="G695" s="4">
        <v>0</v>
      </c>
      <c r="H695" s="4">
        <v>47962564.8783</v>
      </c>
      <c r="I695" s="4">
        <v>297395094.6282</v>
      </c>
      <c r="J695" s="4">
        <v>0</v>
      </c>
      <c r="K695" s="2">
        <v>0</v>
      </c>
      <c r="L695" s="5">
        <v>0</v>
      </c>
      <c r="M695" s="5">
        <v>0</v>
      </c>
      <c r="N695" s="6">
        <v>0</v>
      </c>
      <c r="O695" s="6">
        <v>0</v>
      </c>
      <c r="P695" s="6">
        <v>0</v>
      </c>
      <c r="Q695" s="4">
        <v>6991878.7015</v>
      </c>
    </row>
    <row r="696" ht="30" spans="1:17">
      <c r="A696" s="2">
        <v>695</v>
      </c>
      <c r="B696" s="2">
        <v>32</v>
      </c>
      <c r="C696" s="3" t="s">
        <v>117</v>
      </c>
      <c r="D696" s="3" t="s">
        <v>770</v>
      </c>
      <c r="E696" s="4">
        <v>89542633.1405</v>
      </c>
      <c r="F696" s="4">
        <v>0</v>
      </c>
      <c r="G696" s="4">
        <v>0</v>
      </c>
      <c r="H696" s="4">
        <v>51879638.719</v>
      </c>
      <c r="I696" s="4">
        <v>312426395.9454</v>
      </c>
      <c r="J696" s="4">
        <v>0</v>
      </c>
      <c r="K696" s="2">
        <v>0</v>
      </c>
      <c r="L696" s="5">
        <v>0</v>
      </c>
      <c r="M696" s="5">
        <v>0</v>
      </c>
      <c r="N696" s="6">
        <v>0</v>
      </c>
      <c r="O696" s="6">
        <v>0</v>
      </c>
      <c r="P696" s="6">
        <v>0</v>
      </c>
      <c r="Q696" s="4">
        <v>7602731.1439</v>
      </c>
    </row>
    <row r="697" ht="15" spans="1:17">
      <c r="A697" s="2">
        <v>696</v>
      </c>
      <c r="B697" s="2">
        <v>32</v>
      </c>
      <c r="C697" s="3" t="s">
        <v>117</v>
      </c>
      <c r="D697" s="3" t="s">
        <v>772</v>
      </c>
      <c r="E697" s="4">
        <v>92481242.2072</v>
      </c>
      <c r="F697" s="4">
        <v>0</v>
      </c>
      <c r="G697" s="4">
        <v>0</v>
      </c>
      <c r="H697" s="4">
        <v>53582224.0839</v>
      </c>
      <c r="I697" s="4">
        <v>303955143.0533</v>
      </c>
      <c r="J697" s="4">
        <v>0</v>
      </c>
      <c r="K697" s="2">
        <v>0</v>
      </c>
      <c r="L697" s="5">
        <v>0</v>
      </c>
      <c r="M697" s="5">
        <v>0</v>
      </c>
      <c r="N697" s="6">
        <v>0</v>
      </c>
      <c r="O697" s="6">
        <v>0</v>
      </c>
      <c r="P697" s="6">
        <v>0</v>
      </c>
      <c r="Q697" s="4">
        <v>7258470.4967</v>
      </c>
    </row>
    <row r="698" ht="45" spans="1:17">
      <c r="A698" s="2">
        <v>697</v>
      </c>
      <c r="B698" s="2">
        <v>32</v>
      </c>
      <c r="C698" s="3" t="s">
        <v>117</v>
      </c>
      <c r="D698" s="3" t="s">
        <v>774</v>
      </c>
      <c r="E698" s="4">
        <v>171749674.6445</v>
      </c>
      <c r="F698" s="4">
        <v>0</v>
      </c>
      <c r="G698" s="4">
        <v>0</v>
      </c>
      <c r="H698" s="4">
        <v>99509147.2985</v>
      </c>
      <c r="I698" s="4">
        <v>426929379.979</v>
      </c>
      <c r="J698" s="4">
        <v>0</v>
      </c>
      <c r="K698" s="2">
        <v>0</v>
      </c>
      <c r="L698" s="5">
        <v>0</v>
      </c>
      <c r="M698" s="5">
        <v>0</v>
      </c>
      <c r="N698" s="6">
        <v>0</v>
      </c>
      <c r="O698" s="6">
        <v>0</v>
      </c>
      <c r="P698" s="6">
        <v>0</v>
      </c>
      <c r="Q698" s="4">
        <v>12255982.7808</v>
      </c>
    </row>
    <row r="699" ht="15" spans="1:17">
      <c r="A699" s="2">
        <v>698</v>
      </c>
      <c r="B699" s="2">
        <v>32</v>
      </c>
      <c r="C699" s="3" t="s">
        <v>117</v>
      </c>
      <c r="D699" s="3" t="s">
        <v>776</v>
      </c>
      <c r="E699" s="4">
        <v>101656258.7185</v>
      </c>
      <c r="F699" s="4">
        <v>0</v>
      </c>
      <c r="G699" s="4">
        <v>0</v>
      </c>
      <c r="H699" s="4">
        <v>58898088.9983</v>
      </c>
      <c r="I699" s="4">
        <v>302517992.5314</v>
      </c>
      <c r="J699" s="4">
        <v>0</v>
      </c>
      <c r="K699" s="2">
        <v>0</v>
      </c>
      <c r="L699" s="5">
        <v>0</v>
      </c>
      <c r="M699" s="5">
        <v>0</v>
      </c>
      <c r="N699" s="6">
        <v>0</v>
      </c>
      <c r="O699" s="6">
        <v>0</v>
      </c>
      <c r="P699" s="6">
        <v>0</v>
      </c>
      <c r="Q699" s="4">
        <v>7200066.5776</v>
      </c>
    </row>
    <row r="700" ht="30" spans="1:17">
      <c r="A700" s="2">
        <v>699</v>
      </c>
      <c r="B700" s="2">
        <v>33</v>
      </c>
      <c r="C700" s="3" t="s">
        <v>118</v>
      </c>
      <c r="D700" s="3" t="s">
        <v>780</v>
      </c>
      <c r="E700" s="4">
        <v>95243073.9372</v>
      </c>
      <c r="F700" s="4">
        <v>0</v>
      </c>
      <c r="G700" s="4">
        <v>0</v>
      </c>
      <c r="H700" s="4">
        <v>55182387.3506</v>
      </c>
      <c r="I700" s="4">
        <v>121171922.2401</v>
      </c>
      <c r="J700" s="4">
        <v>0</v>
      </c>
      <c r="K700" s="2">
        <v>0</v>
      </c>
      <c r="L700" s="5">
        <v>0</v>
      </c>
      <c r="M700" s="5">
        <v>0</v>
      </c>
      <c r="N700" s="6">
        <v>0</v>
      </c>
      <c r="O700" s="6">
        <v>0</v>
      </c>
      <c r="P700" s="6">
        <v>0</v>
      </c>
      <c r="Q700" s="4">
        <v>5374105.91</v>
      </c>
    </row>
    <row r="701" ht="30" spans="1:17">
      <c r="A701" s="2">
        <v>700</v>
      </c>
      <c r="B701" s="2">
        <v>33</v>
      </c>
      <c r="C701" s="3" t="s">
        <v>118</v>
      </c>
      <c r="D701" s="3" t="s">
        <v>782</v>
      </c>
      <c r="E701" s="4">
        <v>108418531.8933</v>
      </c>
      <c r="F701" s="4">
        <v>0</v>
      </c>
      <c r="G701" s="4">
        <v>0</v>
      </c>
      <c r="H701" s="4">
        <v>62816047.1476</v>
      </c>
      <c r="I701" s="4">
        <v>141856015.61</v>
      </c>
      <c r="J701" s="4">
        <v>0</v>
      </c>
      <c r="K701" s="2">
        <v>0</v>
      </c>
      <c r="L701" s="5">
        <v>0</v>
      </c>
      <c r="M701" s="5">
        <v>0</v>
      </c>
      <c r="N701" s="6">
        <v>0</v>
      </c>
      <c r="O701" s="6">
        <v>0</v>
      </c>
      <c r="P701" s="6">
        <v>0</v>
      </c>
      <c r="Q701" s="4">
        <v>6214680.4343</v>
      </c>
    </row>
    <row r="702" ht="30" spans="1:17">
      <c r="A702" s="2">
        <v>701</v>
      </c>
      <c r="B702" s="2">
        <v>33</v>
      </c>
      <c r="C702" s="3" t="s">
        <v>118</v>
      </c>
      <c r="D702" s="3" t="s">
        <v>784</v>
      </c>
      <c r="E702" s="4">
        <v>116838990.4764</v>
      </c>
      <c r="F702" s="4">
        <v>0</v>
      </c>
      <c r="G702" s="4">
        <v>0</v>
      </c>
      <c r="H702" s="4">
        <v>67694732.6834</v>
      </c>
      <c r="I702" s="4">
        <v>147481181.4564</v>
      </c>
      <c r="J702" s="4">
        <v>0</v>
      </c>
      <c r="K702" s="2">
        <v>0</v>
      </c>
      <c r="L702" s="5">
        <v>0</v>
      </c>
      <c r="M702" s="5">
        <v>0</v>
      </c>
      <c r="N702" s="6">
        <v>0</v>
      </c>
      <c r="O702" s="6">
        <v>0</v>
      </c>
      <c r="P702" s="6">
        <v>0</v>
      </c>
      <c r="Q702" s="4">
        <v>6443279.8232</v>
      </c>
    </row>
    <row r="703" ht="30" spans="1:17">
      <c r="A703" s="2">
        <v>702</v>
      </c>
      <c r="B703" s="2">
        <v>33</v>
      </c>
      <c r="C703" s="3" t="s">
        <v>118</v>
      </c>
      <c r="D703" s="3" t="s">
        <v>786</v>
      </c>
      <c r="E703" s="4">
        <v>126859372.743</v>
      </c>
      <c r="F703" s="4">
        <v>0</v>
      </c>
      <c r="G703" s="4">
        <v>0</v>
      </c>
      <c r="H703" s="4">
        <v>73500389.6491</v>
      </c>
      <c r="I703" s="4">
        <v>163269558.386</v>
      </c>
      <c r="J703" s="4">
        <v>0</v>
      </c>
      <c r="K703" s="2">
        <v>0</v>
      </c>
      <c r="L703" s="5">
        <v>0</v>
      </c>
      <c r="M703" s="5">
        <v>0</v>
      </c>
      <c r="N703" s="6">
        <v>0</v>
      </c>
      <c r="O703" s="6">
        <v>0</v>
      </c>
      <c r="P703" s="6">
        <v>0</v>
      </c>
      <c r="Q703" s="4">
        <v>7084898.8292</v>
      </c>
    </row>
    <row r="704" ht="30" spans="1:17">
      <c r="A704" s="2">
        <v>703</v>
      </c>
      <c r="B704" s="2">
        <v>33</v>
      </c>
      <c r="C704" s="3" t="s">
        <v>118</v>
      </c>
      <c r="D704" s="3" t="s">
        <v>788</v>
      </c>
      <c r="E704" s="4">
        <v>119337235.4878</v>
      </c>
      <c r="F704" s="4">
        <v>0</v>
      </c>
      <c r="G704" s="4">
        <v>0</v>
      </c>
      <c r="H704" s="4">
        <v>69142177.8174</v>
      </c>
      <c r="I704" s="4">
        <v>143880957.7564</v>
      </c>
      <c r="J704" s="4">
        <v>0</v>
      </c>
      <c r="K704" s="2">
        <v>0</v>
      </c>
      <c r="L704" s="5">
        <v>0</v>
      </c>
      <c r="M704" s="5">
        <v>0</v>
      </c>
      <c r="N704" s="6">
        <v>0</v>
      </c>
      <c r="O704" s="6">
        <v>0</v>
      </c>
      <c r="P704" s="6">
        <v>0</v>
      </c>
      <c r="Q704" s="4">
        <v>6296971.4369</v>
      </c>
    </row>
    <row r="705" ht="30" spans="1:17">
      <c r="A705" s="2">
        <v>704</v>
      </c>
      <c r="B705" s="2">
        <v>33</v>
      </c>
      <c r="C705" s="3" t="s">
        <v>118</v>
      </c>
      <c r="D705" s="3" t="s">
        <v>791</v>
      </c>
      <c r="E705" s="4">
        <v>108133043.2279</v>
      </c>
      <c r="F705" s="4">
        <v>0</v>
      </c>
      <c r="G705" s="4">
        <v>0</v>
      </c>
      <c r="H705" s="4">
        <v>62650639.3603</v>
      </c>
      <c r="I705" s="4">
        <v>118384908.2526</v>
      </c>
      <c r="J705" s="4">
        <v>0</v>
      </c>
      <c r="K705" s="2">
        <v>0</v>
      </c>
      <c r="L705" s="5">
        <v>0</v>
      </c>
      <c r="M705" s="5">
        <v>0</v>
      </c>
      <c r="N705" s="6">
        <v>0</v>
      </c>
      <c r="O705" s="6">
        <v>0</v>
      </c>
      <c r="P705" s="6">
        <v>0</v>
      </c>
      <c r="Q705" s="4">
        <v>5260845.3037</v>
      </c>
    </row>
    <row r="706" ht="30" spans="1:17">
      <c r="A706" s="2">
        <v>705</v>
      </c>
      <c r="B706" s="2">
        <v>33</v>
      </c>
      <c r="C706" s="3" t="s">
        <v>118</v>
      </c>
      <c r="D706" s="3" t="s">
        <v>793</v>
      </c>
      <c r="E706" s="4">
        <v>123503365.2391</v>
      </c>
      <c r="F706" s="4">
        <v>0</v>
      </c>
      <c r="G706" s="4">
        <v>0</v>
      </c>
      <c r="H706" s="4">
        <v>71555969.9829</v>
      </c>
      <c r="I706" s="4">
        <v>158300074.0967</v>
      </c>
      <c r="J706" s="4">
        <v>0</v>
      </c>
      <c r="K706" s="2">
        <v>0</v>
      </c>
      <c r="L706" s="5">
        <v>0</v>
      </c>
      <c r="M706" s="5">
        <v>0</v>
      </c>
      <c r="N706" s="6">
        <v>0</v>
      </c>
      <c r="O706" s="6">
        <v>0</v>
      </c>
      <c r="P706" s="6">
        <v>0</v>
      </c>
      <c r="Q706" s="4">
        <v>6882945.4818</v>
      </c>
    </row>
    <row r="707" ht="30" spans="1:17">
      <c r="A707" s="2">
        <v>706</v>
      </c>
      <c r="B707" s="2">
        <v>33</v>
      </c>
      <c r="C707" s="3" t="s">
        <v>118</v>
      </c>
      <c r="D707" s="3" t="s">
        <v>795</v>
      </c>
      <c r="E707" s="4">
        <v>105386745.6719</v>
      </c>
      <c r="F707" s="4">
        <v>0</v>
      </c>
      <c r="G707" s="4">
        <v>0</v>
      </c>
      <c r="H707" s="4">
        <v>61059476.3576</v>
      </c>
      <c r="I707" s="4">
        <v>134533013.6564</v>
      </c>
      <c r="J707" s="4">
        <v>0</v>
      </c>
      <c r="K707" s="2">
        <v>0</v>
      </c>
      <c r="L707" s="5">
        <v>0</v>
      </c>
      <c r="M707" s="5">
        <v>0</v>
      </c>
      <c r="N707" s="6">
        <v>0</v>
      </c>
      <c r="O707" s="6">
        <v>0</v>
      </c>
      <c r="P707" s="6">
        <v>0</v>
      </c>
      <c r="Q707" s="4">
        <v>5917083.2047</v>
      </c>
    </row>
    <row r="708" ht="30" spans="1:17">
      <c r="A708" s="2">
        <v>707</v>
      </c>
      <c r="B708" s="2">
        <v>33</v>
      </c>
      <c r="C708" s="3" t="s">
        <v>118</v>
      </c>
      <c r="D708" s="3" t="s">
        <v>797</v>
      </c>
      <c r="E708" s="4">
        <v>119289946.3504</v>
      </c>
      <c r="F708" s="4">
        <v>0</v>
      </c>
      <c r="G708" s="4">
        <v>0</v>
      </c>
      <c r="H708" s="4">
        <v>69114779.211</v>
      </c>
      <c r="I708" s="4">
        <v>133243986.6239</v>
      </c>
      <c r="J708" s="4">
        <v>0</v>
      </c>
      <c r="K708" s="2">
        <v>0</v>
      </c>
      <c r="L708" s="5">
        <v>0</v>
      </c>
      <c r="M708" s="5">
        <v>0</v>
      </c>
      <c r="N708" s="6">
        <v>0</v>
      </c>
      <c r="O708" s="6">
        <v>0</v>
      </c>
      <c r="P708" s="6">
        <v>0</v>
      </c>
      <c r="Q708" s="4">
        <v>5864698.8306</v>
      </c>
    </row>
    <row r="709" ht="30" spans="1:17">
      <c r="A709" s="2">
        <v>708</v>
      </c>
      <c r="B709" s="2">
        <v>33</v>
      </c>
      <c r="C709" s="3" t="s">
        <v>118</v>
      </c>
      <c r="D709" s="3" t="s">
        <v>799</v>
      </c>
      <c r="E709" s="4">
        <v>107702213.8577</v>
      </c>
      <c r="F709" s="4">
        <v>0</v>
      </c>
      <c r="G709" s="4">
        <v>0</v>
      </c>
      <c r="H709" s="4">
        <v>62401023.3808</v>
      </c>
      <c r="I709" s="4">
        <v>126941390.9303</v>
      </c>
      <c r="J709" s="4">
        <v>0</v>
      </c>
      <c r="K709" s="2">
        <v>0</v>
      </c>
      <c r="L709" s="5">
        <v>0</v>
      </c>
      <c r="M709" s="5">
        <v>0</v>
      </c>
      <c r="N709" s="6">
        <v>0</v>
      </c>
      <c r="O709" s="6">
        <v>0</v>
      </c>
      <c r="P709" s="6">
        <v>0</v>
      </c>
      <c r="Q709" s="4">
        <v>5608569.5779</v>
      </c>
    </row>
    <row r="710" ht="30" spans="1:17">
      <c r="A710" s="2">
        <v>709</v>
      </c>
      <c r="B710" s="2">
        <v>33</v>
      </c>
      <c r="C710" s="3" t="s">
        <v>118</v>
      </c>
      <c r="D710" s="3" t="s">
        <v>801</v>
      </c>
      <c r="E710" s="4">
        <v>99873029.5279</v>
      </c>
      <c r="F710" s="4">
        <v>0</v>
      </c>
      <c r="G710" s="4">
        <v>0</v>
      </c>
      <c r="H710" s="4">
        <v>57864913.1476</v>
      </c>
      <c r="I710" s="4">
        <v>129657282.1312</v>
      </c>
      <c r="J710" s="4">
        <v>0</v>
      </c>
      <c r="K710" s="2">
        <v>0</v>
      </c>
      <c r="L710" s="5">
        <v>0</v>
      </c>
      <c r="M710" s="5">
        <v>0</v>
      </c>
      <c r="N710" s="6">
        <v>0</v>
      </c>
      <c r="O710" s="6">
        <v>0</v>
      </c>
      <c r="P710" s="6">
        <v>0</v>
      </c>
      <c r="Q710" s="4">
        <v>5718939.8472</v>
      </c>
    </row>
    <row r="711" ht="30" spans="1:17">
      <c r="A711" s="2">
        <v>710</v>
      </c>
      <c r="B711" s="2">
        <v>33</v>
      </c>
      <c r="C711" s="3" t="s">
        <v>118</v>
      </c>
      <c r="D711" s="3" t="s">
        <v>803</v>
      </c>
      <c r="E711" s="4">
        <v>118910993.1281</v>
      </c>
      <c r="F711" s="4">
        <v>0</v>
      </c>
      <c r="G711" s="4">
        <v>0</v>
      </c>
      <c r="H711" s="4">
        <v>68895219.482</v>
      </c>
      <c r="I711" s="4">
        <v>134143895.6009</v>
      </c>
      <c r="J711" s="4">
        <v>0</v>
      </c>
      <c r="K711" s="2">
        <v>0</v>
      </c>
      <c r="L711" s="5">
        <v>0</v>
      </c>
      <c r="M711" s="5">
        <v>0</v>
      </c>
      <c r="N711" s="6">
        <v>0</v>
      </c>
      <c r="O711" s="6">
        <v>0</v>
      </c>
      <c r="P711" s="6">
        <v>0</v>
      </c>
      <c r="Q711" s="4">
        <v>5901269.9554</v>
      </c>
    </row>
    <row r="712" ht="30" spans="1:17">
      <c r="A712" s="2">
        <v>711</v>
      </c>
      <c r="B712" s="2">
        <v>33</v>
      </c>
      <c r="C712" s="3" t="s">
        <v>118</v>
      </c>
      <c r="D712" s="3" t="s">
        <v>805</v>
      </c>
      <c r="E712" s="4">
        <v>124761627.2616</v>
      </c>
      <c r="F712" s="4">
        <v>0</v>
      </c>
      <c r="G712" s="4">
        <v>0</v>
      </c>
      <c r="H712" s="4">
        <v>72284987.8468</v>
      </c>
      <c r="I712" s="4">
        <v>151317403.4936</v>
      </c>
      <c r="J712" s="4">
        <v>0</v>
      </c>
      <c r="K712" s="2">
        <v>0</v>
      </c>
      <c r="L712" s="5">
        <v>0</v>
      </c>
      <c r="M712" s="5">
        <v>0</v>
      </c>
      <c r="N712" s="6">
        <v>0</v>
      </c>
      <c r="O712" s="6">
        <v>0</v>
      </c>
      <c r="P712" s="6">
        <v>0</v>
      </c>
      <c r="Q712" s="4">
        <v>6599178.8736</v>
      </c>
    </row>
    <row r="713" ht="30" spans="1:17">
      <c r="A713" s="2">
        <v>712</v>
      </c>
      <c r="B713" s="2">
        <v>33</v>
      </c>
      <c r="C713" s="3" t="s">
        <v>118</v>
      </c>
      <c r="D713" s="3" t="s">
        <v>807</v>
      </c>
      <c r="E713" s="4">
        <v>112416835.6166</v>
      </c>
      <c r="F713" s="4">
        <v>0</v>
      </c>
      <c r="G713" s="4">
        <v>0</v>
      </c>
      <c r="H713" s="4">
        <v>65132603.467</v>
      </c>
      <c r="I713" s="4">
        <v>136274052.4481</v>
      </c>
      <c r="J713" s="4">
        <v>0</v>
      </c>
      <c r="K713" s="2">
        <v>0</v>
      </c>
      <c r="L713" s="5">
        <v>0</v>
      </c>
      <c r="M713" s="5">
        <v>0</v>
      </c>
      <c r="N713" s="6">
        <v>0</v>
      </c>
      <c r="O713" s="6">
        <v>0</v>
      </c>
      <c r="P713" s="6">
        <v>0</v>
      </c>
      <c r="Q713" s="4">
        <v>5987836.746</v>
      </c>
    </row>
    <row r="714" ht="30" spans="1:17">
      <c r="A714" s="2">
        <v>713</v>
      </c>
      <c r="B714" s="2">
        <v>33</v>
      </c>
      <c r="C714" s="3" t="s">
        <v>118</v>
      </c>
      <c r="D714" s="3" t="s">
        <v>809</v>
      </c>
      <c r="E714" s="4">
        <v>100662389.7066</v>
      </c>
      <c r="F714" s="4">
        <v>0</v>
      </c>
      <c r="G714" s="4">
        <v>0</v>
      </c>
      <c r="H714" s="4">
        <v>58322256.4204</v>
      </c>
      <c r="I714" s="4">
        <v>120981183.858</v>
      </c>
      <c r="J714" s="4">
        <v>0</v>
      </c>
      <c r="K714" s="2">
        <v>0</v>
      </c>
      <c r="L714" s="5">
        <v>0</v>
      </c>
      <c r="M714" s="5">
        <v>0</v>
      </c>
      <c r="N714" s="6">
        <v>0</v>
      </c>
      <c r="O714" s="6">
        <v>0</v>
      </c>
      <c r="P714" s="6">
        <v>0</v>
      </c>
      <c r="Q714" s="4">
        <v>5366354.5514</v>
      </c>
    </row>
    <row r="715" ht="45" spans="1:17">
      <c r="A715" s="2">
        <v>714</v>
      </c>
      <c r="B715" s="2">
        <v>33</v>
      </c>
      <c r="C715" s="3" t="s">
        <v>118</v>
      </c>
      <c r="D715" s="3" t="s">
        <v>811</v>
      </c>
      <c r="E715" s="4">
        <v>111859861.8532</v>
      </c>
      <c r="F715" s="4">
        <v>0</v>
      </c>
      <c r="G715" s="4">
        <v>0</v>
      </c>
      <c r="H715" s="4">
        <v>64809901.3461</v>
      </c>
      <c r="I715" s="4">
        <v>158737391.0654</v>
      </c>
      <c r="J715" s="4">
        <v>0</v>
      </c>
      <c r="K715" s="2">
        <v>0</v>
      </c>
      <c r="L715" s="5">
        <v>0</v>
      </c>
      <c r="M715" s="5">
        <v>0</v>
      </c>
      <c r="N715" s="6">
        <v>0</v>
      </c>
      <c r="O715" s="6">
        <v>0</v>
      </c>
      <c r="P715" s="6">
        <v>0</v>
      </c>
      <c r="Q715" s="4">
        <v>6900717.4719</v>
      </c>
    </row>
    <row r="716" ht="45" spans="1:17">
      <c r="A716" s="2">
        <v>715</v>
      </c>
      <c r="B716" s="2">
        <v>33</v>
      </c>
      <c r="C716" s="3" t="s">
        <v>118</v>
      </c>
      <c r="D716" s="3" t="s">
        <v>813</v>
      </c>
      <c r="E716" s="4">
        <v>110956202.1309</v>
      </c>
      <c r="F716" s="4">
        <v>0</v>
      </c>
      <c r="G716" s="4">
        <v>0</v>
      </c>
      <c r="H716" s="4">
        <v>64286334.6576</v>
      </c>
      <c r="I716" s="4">
        <v>147589335.1153</v>
      </c>
      <c r="J716" s="4">
        <v>0</v>
      </c>
      <c r="K716" s="2">
        <v>0</v>
      </c>
      <c r="L716" s="5">
        <v>0</v>
      </c>
      <c r="M716" s="5">
        <v>0</v>
      </c>
      <c r="N716" s="6">
        <v>0</v>
      </c>
      <c r="O716" s="6">
        <v>0</v>
      </c>
      <c r="P716" s="6">
        <v>0</v>
      </c>
      <c r="Q716" s="4">
        <v>6447675.0466</v>
      </c>
    </row>
    <row r="717" ht="30" spans="1:17">
      <c r="A717" s="2">
        <v>716</v>
      </c>
      <c r="B717" s="2">
        <v>33</v>
      </c>
      <c r="C717" s="3" t="s">
        <v>118</v>
      </c>
      <c r="D717" s="3" t="s">
        <v>815</v>
      </c>
      <c r="E717" s="4">
        <v>124239491.6016</v>
      </c>
      <c r="F717" s="4">
        <v>0</v>
      </c>
      <c r="G717" s="4">
        <v>0</v>
      </c>
      <c r="H717" s="4">
        <v>71982470.3928</v>
      </c>
      <c r="I717" s="4">
        <v>156411205.7114</v>
      </c>
      <c r="J717" s="4">
        <v>0</v>
      </c>
      <c r="K717" s="2">
        <v>0</v>
      </c>
      <c r="L717" s="5">
        <v>0</v>
      </c>
      <c r="M717" s="5">
        <v>0</v>
      </c>
      <c r="N717" s="6">
        <v>0</v>
      </c>
      <c r="O717" s="6">
        <v>0</v>
      </c>
      <c r="P717" s="6">
        <v>0</v>
      </c>
      <c r="Q717" s="4">
        <v>6806184.3391</v>
      </c>
    </row>
    <row r="718" ht="30" spans="1:17">
      <c r="A718" s="2">
        <v>717</v>
      </c>
      <c r="B718" s="2">
        <v>33</v>
      </c>
      <c r="C718" s="3" t="s">
        <v>118</v>
      </c>
      <c r="D718" s="3" t="s">
        <v>817</v>
      </c>
      <c r="E718" s="4">
        <v>114543804.3922</v>
      </c>
      <c r="F718" s="4">
        <v>0</v>
      </c>
      <c r="G718" s="4">
        <v>0</v>
      </c>
      <c r="H718" s="4">
        <v>66364936.8011</v>
      </c>
      <c r="I718" s="4">
        <v>123765846.679</v>
      </c>
      <c r="J718" s="4">
        <v>0</v>
      </c>
      <c r="K718" s="2">
        <v>0</v>
      </c>
      <c r="L718" s="5">
        <v>0</v>
      </c>
      <c r="M718" s="5">
        <v>0</v>
      </c>
      <c r="N718" s="6">
        <v>0</v>
      </c>
      <c r="O718" s="6">
        <v>0</v>
      </c>
      <c r="P718" s="6">
        <v>0</v>
      </c>
      <c r="Q718" s="4">
        <v>5479519.6094</v>
      </c>
    </row>
    <row r="719" ht="30" spans="1:17">
      <c r="A719" s="2">
        <v>718</v>
      </c>
      <c r="B719" s="2">
        <v>33</v>
      </c>
      <c r="C719" s="3" t="s">
        <v>118</v>
      </c>
      <c r="D719" s="3" t="s">
        <v>819</v>
      </c>
      <c r="E719" s="4">
        <v>104236533.2928</v>
      </c>
      <c r="F719" s="4">
        <v>0</v>
      </c>
      <c r="G719" s="4">
        <v>0</v>
      </c>
      <c r="H719" s="4">
        <v>60393060.8124</v>
      </c>
      <c r="I719" s="4">
        <v>110398583.4507</v>
      </c>
      <c r="J719" s="4">
        <v>0</v>
      </c>
      <c r="K719" s="2">
        <v>0</v>
      </c>
      <c r="L719" s="5">
        <v>0</v>
      </c>
      <c r="M719" s="5">
        <v>0</v>
      </c>
      <c r="N719" s="6">
        <v>0</v>
      </c>
      <c r="O719" s="6">
        <v>0</v>
      </c>
      <c r="P719" s="6">
        <v>0</v>
      </c>
      <c r="Q719" s="4">
        <v>4936291.5004</v>
      </c>
    </row>
    <row r="720" ht="30" spans="1:17">
      <c r="A720" s="2">
        <v>719</v>
      </c>
      <c r="B720" s="2">
        <v>33</v>
      </c>
      <c r="C720" s="3" t="s">
        <v>118</v>
      </c>
      <c r="D720" s="3" t="s">
        <v>821</v>
      </c>
      <c r="E720" s="4">
        <v>107451828.0597</v>
      </c>
      <c r="F720" s="4">
        <v>0</v>
      </c>
      <c r="G720" s="4">
        <v>0</v>
      </c>
      <c r="H720" s="4">
        <v>62255953.6606</v>
      </c>
      <c r="I720" s="4">
        <v>143094198.667</v>
      </c>
      <c r="J720" s="4">
        <v>0</v>
      </c>
      <c r="K720" s="2">
        <v>0</v>
      </c>
      <c r="L720" s="5">
        <v>0</v>
      </c>
      <c r="M720" s="5">
        <v>0</v>
      </c>
      <c r="N720" s="6">
        <v>0</v>
      </c>
      <c r="O720" s="6">
        <v>0</v>
      </c>
      <c r="P720" s="6">
        <v>0</v>
      </c>
      <c r="Q720" s="4">
        <v>6264998.5756</v>
      </c>
    </row>
    <row r="721" ht="30" spans="1:17">
      <c r="A721" s="2">
        <v>720</v>
      </c>
      <c r="B721" s="2">
        <v>33</v>
      </c>
      <c r="C721" s="3" t="s">
        <v>118</v>
      </c>
      <c r="D721" s="3" t="s">
        <v>823</v>
      </c>
      <c r="E721" s="4">
        <v>103385354.9916</v>
      </c>
      <c r="F721" s="4">
        <v>0</v>
      </c>
      <c r="G721" s="4">
        <v>0</v>
      </c>
      <c r="H721" s="4">
        <v>59899901.0604</v>
      </c>
      <c r="I721" s="4">
        <v>138006274.3655</v>
      </c>
      <c r="J721" s="4">
        <v>0</v>
      </c>
      <c r="K721" s="2">
        <v>0</v>
      </c>
      <c r="L721" s="5">
        <v>0</v>
      </c>
      <c r="M721" s="5">
        <v>0</v>
      </c>
      <c r="N721" s="6">
        <v>0</v>
      </c>
      <c r="O721" s="6">
        <v>0</v>
      </c>
      <c r="P721" s="6">
        <v>0</v>
      </c>
      <c r="Q721" s="4">
        <v>6058231.981</v>
      </c>
    </row>
    <row r="722" ht="30" spans="1:17">
      <c r="A722" s="2">
        <v>721</v>
      </c>
      <c r="B722" s="2">
        <v>33</v>
      </c>
      <c r="C722" s="3" t="s">
        <v>118</v>
      </c>
      <c r="D722" s="3" t="s">
        <v>825</v>
      </c>
      <c r="E722" s="4">
        <v>96923747.5486</v>
      </c>
      <c r="F722" s="4">
        <v>0</v>
      </c>
      <c r="G722" s="4">
        <v>0</v>
      </c>
      <c r="H722" s="4">
        <v>56156144.0596</v>
      </c>
      <c r="I722" s="4">
        <v>124106178.0296</v>
      </c>
      <c r="J722" s="4">
        <v>0</v>
      </c>
      <c r="K722" s="2">
        <v>0</v>
      </c>
      <c r="L722" s="5">
        <v>0</v>
      </c>
      <c r="M722" s="5">
        <v>0</v>
      </c>
      <c r="N722" s="6">
        <v>0</v>
      </c>
      <c r="O722" s="6">
        <v>0</v>
      </c>
      <c r="P722" s="6">
        <v>0</v>
      </c>
      <c r="Q722" s="4">
        <v>5493350.2308</v>
      </c>
    </row>
    <row r="723" ht="30" spans="1:17">
      <c r="A723" s="2">
        <v>722</v>
      </c>
      <c r="B723" s="2">
        <v>34</v>
      </c>
      <c r="C723" s="3" t="s">
        <v>119</v>
      </c>
      <c r="D723" s="3" t="s">
        <v>829</v>
      </c>
      <c r="E723" s="4">
        <v>96203844.7781</v>
      </c>
      <c r="F723" s="4">
        <v>0</v>
      </c>
      <c r="G723" s="4">
        <v>0</v>
      </c>
      <c r="H723" s="4">
        <v>55739043.352</v>
      </c>
      <c r="I723" s="4">
        <v>121881761.127</v>
      </c>
      <c r="J723" s="4">
        <v>0</v>
      </c>
      <c r="K723" s="2">
        <v>0</v>
      </c>
      <c r="L723" s="5">
        <v>0</v>
      </c>
      <c r="M723" s="5">
        <v>0</v>
      </c>
      <c r="N723" s="6">
        <v>0</v>
      </c>
      <c r="O723" s="6">
        <v>0</v>
      </c>
      <c r="P723" s="6">
        <v>0</v>
      </c>
      <c r="Q723" s="4">
        <v>5087488.314</v>
      </c>
    </row>
    <row r="724" ht="30" spans="1:17">
      <c r="A724" s="2">
        <v>723</v>
      </c>
      <c r="B724" s="2">
        <v>34</v>
      </c>
      <c r="C724" s="3" t="s">
        <v>119</v>
      </c>
      <c r="D724" s="3" t="s">
        <v>831</v>
      </c>
      <c r="E724" s="4">
        <v>164626933.0612</v>
      </c>
      <c r="F724" s="4">
        <v>0</v>
      </c>
      <c r="G724" s="4">
        <v>0</v>
      </c>
      <c r="H724" s="4">
        <v>95382339.2399</v>
      </c>
      <c r="I724" s="4">
        <v>157741164.7621</v>
      </c>
      <c r="J724" s="4">
        <v>0</v>
      </c>
      <c r="K724" s="2">
        <v>0</v>
      </c>
      <c r="L724" s="5">
        <v>0</v>
      </c>
      <c r="M724" s="5">
        <v>0</v>
      </c>
      <c r="N724" s="6">
        <v>0</v>
      </c>
      <c r="O724" s="6">
        <v>0</v>
      </c>
      <c r="P724" s="6">
        <v>0</v>
      </c>
      <c r="Q724" s="4">
        <v>6544767.6162</v>
      </c>
    </row>
    <row r="725" ht="30" spans="1:17">
      <c r="A725" s="2">
        <v>724</v>
      </c>
      <c r="B725" s="2">
        <v>34</v>
      </c>
      <c r="C725" s="3" t="s">
        <v>119</v>
      </c>
      <c r="D725" s="3" t="s">
        <v>833</v>
      </c>
      <c r="E725" s="4">
        <v>113068420.4859</v>
      </c>
      <c r="F725" s="4">
        <v>0</v>
      </c>
      <c r="G725" s="4">
        <v>0</v>
      </c>
      <c r="H725" s="4">
        <v>65510121.8225</v>
      </c>
      <c r="I725" s="4">
        <v>135750704.5068</v>
      </c>
      <c r="J725" s="4">
        <v>0</v>
      </c>
      <c r="K725" s="2">
        <v>0</v>
      </c>
      <c r="L725" s="5">
        <v>0</v>
      </c>
      <c r="M725" s="5">
        <v>0</v>
      </c>
      <c r="N725" s="6">
        <v>0</v>
      </c>
      <c r="O725" s="6">
        <v>0</v>
      </c>
      <c r="P725" s="6">
        <v>0</v>
      </c>
      <c r="Q725" s="4">
        <v>5651104.0489</v>
      </c>
    </row>
    <row r="726" ht="30" spans="1:17">
      <c r="A726" s="2">
        <v>725</v>
      </c>
      <c r="B726" s="2">
        <v>34</v>
      </c>
      <c r="C726" s="3" t="s">
        <v>119</v>
      </c>
      <c r="D726" s="3" t="s">
        <v>835</v>
      </c>
      <c r="E726" s="4">
        <v>135004370.2455</v>
      </c>
      <c r="F726" s="4">
        <v>0</v>
      </c>
      <c r="G726" s="4">
        <v>0</v>
      </c>
      <c r="H726" s="4">
        <v>78219477.2276</v>
      </c>
      <c r="I726" s="4">
        <v>122134511.5255</v>
      </c>
      <c r="J726" s="4">
        <v>0</v>
      </c>
      <c r="K726" s="2">
        <v>0</v>
      </c>
      <c r="L726" s="5">
        <v>0</v>
      </c>
      <c r="M726" s="5">
        <v>0</v>
      </c>
      <c r="N726" s="6">
        <v>0</v>
      </c>
      <c r="O726" s="6">
        <v>0</v>
      </c>
      <c r="P726" s="6">
        <v>0</v>
      </c>
      <c r="Q726" s="4">
        <v>5097759.7599</v>
      </c>
    </row>
    <row r="727" ht="30" spans="1:17">
      <c r="A727" s="2">
        <v>726</v>
      </c>
      <c r="B727" s="2">
        <v>34</v>
      </c>
      <c r="C727" s="3" t="s">
        <v>119</v>
      </c>
      <c r="D727" s="3" t="s">
        <v>837</v>
      </c>
      <c r="E727" s="4">
        <v>145851359.4043</v>
      </c>
      <c r="F727" s="4">
        <v>0</v>
      </c>
      <c r="G727" s="4">
        <v>0</v>
      </c>
      <c r="H727" s="4">
        <v>84504057.6449</v>
      </c>
      <c r="I727" s="4">
        <v>168266749.3819</v>
      </c>
      <c r="J727" s="4">
        <v>0</v>
      </c>
      <c r="K727" s="2">
        <v>0</v>
      </c>
      <c r="L727" s="5">
        <v>0</v>
      </c>
      <c r="M727" s="5">
        <v>0</v>
      </c>
      <c r="N727" s="6">
        <v>0</v>
      </c>
      <c r="O727" s="6">
        <v>0</v>
      </c>
      <c r="P727" s="6">
        <v>0</v>
      </c>
      <c r="Q727" s="4">
        <v>6972513.6201</v>
      </c>
    </row>
    <row r="728" ht="30" spans="1:17">
      <c r="A728" s="2">
        <v>727</v>
      </c>
      <c r="B728" s="2">
        <v>34</v>
      </c>
      <c r="C728" s="3" t="s">
        <v>119</v>
      </c>
      <c r="D728" s="3" t="s">
        <v>839</v>
      </c>
      <c r="E728" s="4">
        <v>101038597.94</v>
      </c>
      <c r="F728" s="4">
        <v>0</v>
      </c>
      <c r="G728" s="4">
        <v>0</v>
      </c>
      <c r="H728" s="4">
        <v>58540225.7446</v>
      </c>
      <c r="I728" s="4">
        <v>121039161.8333</v>
      </c>
      <c r="J728" s="4">
        <v>0</v>
      </c>
      <c r="K728" s="2">
        <v>0</v>
      </c>
      <c r="L728" s="5">
        <v>0</v>
      </c>
      <c r="M728" s="5">
        <v>0</v>
      </c>
      <c r="N728" s="6">
        <v>0</v>
      </c>
      <c r="O728" s="6">
        <v>0</v>
      </c>
      <c r="P728" s="6">
        <v>0</v>
      </c>
      <c r="Q728" s="4">
        <v>5053246.1799</v>
      </c>
    </row>
    <row r="729" ht="30" spans="1:17">
      <c r="A729" s="2">
        <v>728</v>
      </c>
      <c r="B729" s="2">
        <v>34</v>
      </c>
      <c r="C729" s="3" t="s">
        <v>119</v>
      </c>
      <c r="D729" s="3" t="s">
        <v>841</v>
      </c>
      <c r="E729" s="4">
        <v>97181763.1883</v>
      </c>
      <c r="F729" s="4">
        <v>0</v>
      </c>
      <c r="G729" s="4">
        <v>0</v>
      </c>
      <c r="H729" s="4">
        <v>56305634.3941</v>
      </c>
      <c r="I729" s="4">
        <v>137435903.0942</v>
      </c>
      <c r="J729" s="4">
        <v>0</v>
      </c>
      <c r="K729" s="2">
        <v>0</v>
      </c>
      <c r="L729" s="5">
        <v>0</v>
      </c>
      <c r="M729" s="5">
        <v>0</v>
      </c>
      <c r="N729" s="6">
        <v>0</v>
      </c>
      <c r="O729" s="6">
        <v>0</v>
      </c>
      <c r="P729" s="6">
        <v>0</v>
      </c>
      <c r="Q729" s="4">
        <v>5719588.3172</v>
      </c>
    </row>
    <row r="730" ht="45" spans="1:17">
      <c r="A730" s="2">
        <v>729</v>
      </c>
      <c r="B730" s="2">
        <v>34</v>
      </c>
      <c r="C730" s="3" t="s">
        <v>119</v>
      </c>
      <c r="D730" s="3" t="s">
        <v>843</v>
      </c>
      <c r="E730" s="4">
        <v>150839386.9392</v>
      </c>
      <c r="F730" s="4">
        <v>0</v>
      </c>
      <c r="G730" s="4">
        <v>0</v>
      </c>
      <c r="H730" s="4">
        <v>87394044.8761</v>
      </c>
      <c r="I730" s="4">
        <v>153893774.6841</v>
      </c>
      <c r="J730" s="4">
        <v>0</v>
      </c>
      <c r="K730" s="2">
        <v>0</v>
      </c>
      <c r="L730" s="5">
        <v>0</v>
      </c>
      <c r="M730" s="5">
        <v>0</v>
      </c>
      <c r="N730" s="6">
        <v>0</v>
      </c>
      <c r="O730" s="6">
        <v>0</v>
      </c>
      <c r="P730" s="6">
        <v>0</v>
      </c>
      <c r="Q730" s="4">
        <v>6388414.7112</v>
      </c>
    </row>
    <row r="731" ht="30" spans="1:17">
      <c r="A731" s="2">
        <v>730</v>
      </c>
      <c r="B731" s="2">
        <v>34</v>
      </c>
      <c r="C731" s="3" t="s">
        <v>119</v>
      </c>
      <c r="D731" s="3" t="s">
        <v>845</v>
      </c>
      <c r="E731" s="4">
        <v>107373399.8747</v>
      </c>
      <c r="F731" s="4">
        <v>0</v>
      </c>
      <c r="G731" s="4">
        <v>0</v>
      </c>
      <c r="H731" s="4">
        <v>62210513.564</v>
      </c>
      <c r="I731" s="4">
        <v>123236620.8214</v>
      </c>
      <c r="J731" s="4">
        <v>0</v>
      </c>
      <c r="K731" s="2">
        <v>0</v>
      </c>
      <c r="L731" s="5">
        <v>0</v>
      </c>
      <c r="M731" s="5">
        <v>0</v>
      </c>
      <c r="N731" s="6">
        <v>0</v>
      </c>
      <c r="O731" s="6">
        <v>0</v>
      </c>
      <c r="P731" s="6">
        <v>0</v>
      </c>
      <c r="Q731" s="4">
        <v>5142548.0415</v>
      </c>
    </row>
    <row r="732" ht="30" spans="1:17">
      <c r="A732" s="2">
        <v>731</v>
      </c>
      <c r="B732" s="2">
        <v>34</v>
      </c>
      <c r="C732" s="3" t="s">
        <v>119</v>
      </c>
      <c r="D732" s="3" t="s">
        <v>848</v>
      </c>
      <c r="E732" s="4">
        <v>99137614.7836</v>
      </c>
      <c r="F732" s="4">
        <v>0</v>
      </c>
      <c r="G732" s="4">
        <v>0</v>
      </c>
      <c r="H732" s="4">
        <v>57438825.0384</v>
      </c>
      <c r="I732" s="4">
        <v>124723439.7356</v>
      </c>
      <c r="J732" s="4">
        <v>0</v>
      </c>
      <c r="K732" s="2">
        <v>0</v>
      </c>
      <c r="L732" s="5">
        <v>0</v>
      </c>
      <c r="M732" s="5">
        <v>0</v>
      </c>
      <c r="N732" s="6">
        <v>0</v>
      </c>
      <c r="O732" s="6">
        <v>0</v>
      </c>
      <c r="P732" s="6">
        <v>0</v>
      </c>
      <c r="Q732" s="4">
        <v>5202970.4192</v>
      </c>
    </row>
    <row r="733" ht="30" spans="1:17">
      <c r="A733" s="2">
        <v>732</v>
      </c>
      <c r="B733" s="2">
        <v>34</v>
      </c>
      <c r="C733" s="3" t="s">
        <v>119</v>
      </c>
      <c r="D733" s="3" t="s">
        <v>850</v>
      </c>
      <c r="E733" s="4">
        <v>147944849.396</v>
      </c>
      <c r="F733" s="4">
        <v>0</v>
      </c>
      <c r="G733" s="4">
        <v>0</v>
      </c>
      <c r="H733" s="4">
        <v>85716993.8812</v>
      </c>
      <c r="I733" s="4">
        <v>162297137.6436</v>
      </c>
      <c r="J733" s="4">
        <v>0</v>
      </c>
      <c r="K733" s="2">
        <v>0</v>
      </c>
      <c r="L733" s="5">
        <v>0</v>
      </c>
      <c r="M733" s="5">
        <v>0</v>
      </c>
      <c r="N733" s="6">
        <v>0</v>
      </c>
      <c r="O733" s="6">
        <v>0</v>
      </c>
      <c r="P733" s="6">
        <v>0</v>
      </c>
      <c r="Q733" s="4">
        <v>6729916.4003</v>
      </c>
    </row>
    <row r="734" ht="30" spans="1:17">
      <c r="A734" s="2">
        <v>733</v>
      </c>
      <c r="B734" s="2">
        <v>34</v>
      </c>
      <c r="C734" s="3" t="s">
        <v>119</v>
      </c>
      <c r="D734" s="3" t="s">
        <v>852</v>
      </c>
      <c r="E734" s="4">
        <v>117103131.3157</v>
      </c>
      <c r="F734" s="4">
        <v>0</v>
      </c>
      <c r="G734" s="4">
        <v>0</v>
      </c>
      <c r="H734" s="4">
        <v>67847771.8652</v>
      </c>
      <c r="I734" s="4">
        <v>136114547.5223</v>
      </c>
      <c r="J734" s="4">
        <v>0</v>
      </c>
      <c r="K734" s="2">
        <v>0</v>
      </c>
      <c r="L734" s="5">
        <v>0</v>
      </c>
      <c r="M734" s="5">
        <v>0</v>
      </c>
      <c r="N734" s="6">
        <v>0</v>
      </c>
      <c r="O734" s="6">
        <v>0</v>
      </c>
      <c r="P734" s="6">
        <v>0</v>
      </c>
      <c r="Q734" s="4">
        <v>5665890.1535</v>
      </c>
    </row>
    <row r="735" ht="30" spans="1:17">
      <c r="A735" s="2">
        <v>734</v>
      </c>
      <c r="B735" s="2">
        <v>34</v>
      </c>
      <c r="C735" s="3" t="s">
        <v>119</v>
      </c>
      <c r="D735" s="3" t="s">
        <v>854</v>
      </c>
      <c r="E735" s="4">
        <v>100648579.0285</v>
      </c>
      <c r="F735" s="4">
        <v>0</v>
      </c>
      <c r="G735" s="4">
        <v>0</v>
      </c>
      <c r="H735" s="4">
        <v>58314254.7237</v>
      </c>
      <c r="I735" s="4">
        <v>129331726.0716</v>
      </c>
      <c r="J735" s="4">
        <v>0</v>
      </c>
      <c r="K735" s="2">
        <v>0</v>
      </c>
      <c r="L735" s="5">
        <v>0</v>
      </c>
      <c r="M735" s="5">
        <v>0</v>
      </c>
      <c r="N735" s="6">
        <v>0</v>
      </c>
      <c r="O735" s="6">
        <v>0</v>
      </c>
      <c r="P735" s="6">
        <v>0</v>
      </c>
      <c r="Q735" s="4">
        <v>5390245.1537</v>
      </c>
    </row>
    <row r="736" ht="30" spans="1:17">
      <c r="A736" s="2">
        <v>735</v>
      </c>
      <c r="B736" s="2">
        <v>34</v>
      </c>
      <c r="C736" s="3" t="s">
        <v>119</v>
      </c>
      <c r="D736" s="3" t="s">
        <v>856</v>
      </c>
      <c r="E736" s="4">
        <v>144164795.0796</v>
      </c>
      <c r="F736" s="4">
        <v>0</v>
      </c>
      <c r="G736" s="4">
        <v>0</v>
      </c>
      <c r="H736" s="4">
        <v>83526887.9462</v>
      </c>
      <c r="I736" s="4">
        <v>167325401.0952</v>
      </c>
      <c r="J736" s="4">
        <v>0</v>
      </c>
      <c r="K736" s="2">
        <v>0</v>
      </c>
      <c r="L736" s="5">
        <v>0</v>
      </c>
      <c r="M736" s="5">
        <v>0</v>
      </c>
      <c r="N736" s="6">
        <v>0</v>
      </c>
      <c r="O736" s="6">
        <v>0</v>
      </c>
      <c r="P736" s="6">
        <v>0</v>
      </c>
      <c r="Q736" s="4">
        <v>6934258.4559</v>
      </c>
    </row>
    <row r="737" ht="30" spans="1:17">
      <c r="A737" s="2">
        <v>736</v>
      </c>
      <c r="B737" s="2">
        <v>34</v>
      </c>
      <c r="C737" s="3" t="s">
        <v>119</v>
      </c>
      <c r="D737" s="3" t="s">
        <v>858</v>
      </c>
      <c r="E737" s="4">
        <v>95568759.2999</v>
      </c>
      <c r="F737" s="4">
        <v>0</v>
      </c>
      <c r="G737" s="4">
        <v>0</v>
      </c>
      <c r="H737" s="4">
        <v>55371084.4925</v>
      </c>
      <c r="I737" s="4">
        <v>122613267.8037</v>
      </c>
      <c r="J737" s="4">
        <v>0</v>
      </c>
      <c r="K737" s="2">
        <v>0</v>
      </c>
      <c r="L737" s="5">
        <v>0</v>
      </c>
      <c r="M737" s="5">
        <v>0</v>
      </c>
      <c r="N737" s="6">
        <v>0</v>
      </c>
      <c r="O737" s="6">
        <v>0</v>
      </c>
      <c r="P737" s="6">
        <v>0</v>
      </c>
      <c r="Q737" s="4">
        <v>5117215.7894</v>
      </c>
    </row>
    <row r="738" ht="30" spans="1:17">
      <c r="A738" s="2">
        <v>737</v>
      </c>
      <c r="B738" s="2">
        <v>34</v>
      </c>
      <c r="C738" s="3" t="s">
        <v>119</v>
      </c>
      <c r="D738" s="3" t="s">
        <v>860</v>
      </c>
      <c r="E738" s="4">
        <v>103672959.33</v>
      </c>
      <c r="F738" s="4">
        <v>0</v>
      </c>
      <c r="G738" s="4">
        <v>0</v>
      </c>
      <c r="H738" s="4">
        <v>60066534.6365</v>
      </c>
      <c r="I738" s="4">
        <v>133767495.5658</v>
      </c>
      <c r="J738" s="4">
        <v>0</v>
      </c>
      <c r="K738" s="2">
        <v>0</v>
      </c>
      <c r="L738" s="5">
        <v>0</v>
      </c>
      <c r="M738" s="5">
        <v>0</v>
      </c>
      <c r="N738" s="6">
        <v>0</v>
      </c>
      <c r="O738" s="6">
        <v>0</v>
      </c>
      <c r="P738" s="6">
        <v>0</v>
      </c>
      <c r="Q738" s="4">
        <v>5570509.0292</v>
      </c>
    </row>
    <row r="739" ht="15" spans="1:17">
      <c r="A739" s="2">
        <v>738</v>
      </c>
      <c r="B739" s="2">
        <v>35</v>
      </c>
      <c r="C739" s="3" t="s">
        <v>120</v>
      </c>
      <c r="D739" s="3" t="s">
        <v>864</v>
      </c>
      <c r="E739" s="4">
        <v>107139838.4533</v>
      </c>
      <c r="F739" s="4">
        <v>0</v>
      </c>
      <c r="G739" s="4">
        <v>0</v>
      </c>
      <c r="H739" s="4">
        <v>62075191.6314</v>
      </c>
      <c r="I739" s="4">
        <v>134382820.4686</v>
      </c>
      <c r="J739" s="4">
        <v>0</v>
      </c>
      <c r="K739" s="2">
        <v>0</v>
      </c>
      <c r="L739" s="5">
        <v>0</v>
      </c>
      <c r="M739" s="5">
        <v>0</v>
      </c>
      <c r="N739" s="6">
        <v>0</v>
      </c>
      <c r="O739" s="6">
        <v>0</v>
      </c>
      <c r="P739" s="6">
        <v>0</v>
      </c>
      <c r="Q739" s="4">
        <v>5654959.7668</v>
      </c>
    </row>
    <row r="740" ht="30" spans="1:17">
      <c r="A740" s="2">
        <v>739</v>
      </c>
      <c r="B740" s="2">
        <v>35</v>
      </c>
      <c r="C740" s="3" t="s">
        <v>120</v>
      </c>
      <c r="D740" s="3" t="s">
        <v>866</v>
      </c>
      <c r="E740" s="4">
        <v>118560838.4484</v>
      </c>
      <c r="F740" s="4">
        <v>0</v>
      </c>
      <c r="G740" s="4">
        <v>0</v>
      </c>
      <c r="H740" s="4">
        <v>68692345.1903</v>
      </c>
      <c r="I740" s="4">
        <v>125372562.6568</v>
      </c>
      <c r="J740" s="4">
        <v>0</v>
      </c>
      <c r="K740" s="2">
        <v>0</v>
      </c>
      <c r="L740" s="5">
        <v>0</v>
      </c>
      <c r="M740" s="5">
        <v>0</v>
      </c>
      <c r="N740" s="6">
        <v>0</v>
      </c>
      <c r="O740" s="6">
        <v>0</v>
      </c>
      <c r="P740" s="6">
        <v>0</v>
      </c>
      <c r="Q740" s="4">
        <v>5288794.6641</v>
      </c>
    </row>
    <row r="741" ht="30" spans="1:17">
      <c r="A741" s="2">
        <v>740</v>
      </c>
      <c r="B741" s="2">
        <v>35</v>
      </c>
      <c r="C741" s="3" t="s">
        <v>120</v>
      </c>
      <c r="D741" s="3" t="s">
        <v>868</v>
      </c>
      <c r="E741" s="4">
        <v>99269792.9494</v>
      </c>
      <c r="F741" s="4">
        <v>0</v>
      </c>
      <c r="G741" s="4">
        <v>0</v>
      </c>
      <c r="H741" s="4">
        <v>57515407.0559</v>
      </c>
      <c r="I741" s="4">
        <v>119168422.0603</v>
      </c>
      <c r="J741" s="4">
        <v>0</v>
      </c>
      <c r="K741" s="2">
        <v>0</v>
      </c>
      <c r="L741" s="5">
        <v>0</v>
      </c>
      <c r="M741" s="5">
        <v>0</v>
      </c>
      <c r="N741" s="6">
        <v>0</v>
      </c>
      <c r="O741" s="6">
        <v>0</v>
      </c>
      <c r="P741" s="6">
        <v>0</v>
      </c>
      <c r="Q741" s="4">
        <v>5036666.4979</v>
      </c>
    </row>
    <row r="742" ht="15" spans="1:17">
      <c r="A742" s="2">
        <v>741</v>
      </c>
      <c r="B742" s="2">
        <v>35</v>
      </c>
      <c r="C742" s="3" t="s">
        <v>120</v>
      </c>
      <c r="D742" s="3" t="s">
        <v>870</v>
      </c>
      <c r="E742" s="4">
        <v>111145976.1716</v>
      </c>
      <c r="F742" s="4">
        <v>0</v>
      </c>
      <c r="G742" s="4">
        <v>0</v>
      </c>
      <c r="H742" s="4">
        <v>64396286.8483</v>
      </c>
      <c r="I742" s="4">
        <v>133534343.2586</v>
      </c>
      <c r="J742" s="4">
        <v>0</v>
      </c>
      <c r="K742" s="2">
        <v>0</v>
      </c>
      <c r="L742" s="5">
        <v>0</v>
      </c>
      <c r="M742" s="5">
        <v>0</v>
      </c>
      <c r="N742" s="6">
        <v>0</v>
      </c>
      <c r="O742" s="6">
        <v>0</v>
      </c>
      <c r="P742" s="6">
        <v>0</v>
      </c>
      <c r="Q742" s="4">
        <v>5620478.7618</v>
      </c>
    </row>
    <row r="743" ht="15" spans="1:17">
      <c r="A743" s="2">
        <v>742</v>
      </c>
      <c r="B743" s="2">
        <v>35</v>
      </c>
      <c r="C743" s="3" t="s">
        <v>120</v>
      </c>
      <c r="D743" s="3" t="s">
        <v>872</v>
      </c>
      <c r="E743" s="4">
        <v>155890734.2957</v>
      </c>
      <c r="F743" s="4">
        <v>0</v>
      </c>
      <c r="G743" s="4">
        <v>0</v>
      </c>
      <c r="H743" s="4">
        <v>90320718.6484</v>
      </c>
      <c r="I743" s="4">
        <v>181693580.532</v>
      </c>
      <c r="J743" s="4">
        <v>0</v>
      </c>
      <c r="K743" s="2">
        <v>0</v>
      </c>
      <c r="L743" s="5">
        <v>0</v>
      </c>
      <c r="M743" s="5">
        <v>0</v>
      </c>
      <c r="N743" s="6">
        <v>0</v>
      </c>
      <c r="O743" s="6">
        <v>0</v>
      </c>
      <c r="P743" s="6">
        <v>0</v>
      </c>
      <c r="Q743" s="4">
        <v>7577607.2294</v>
      </c>
    </row>
    <row r="744" ht="30" spans="1:17">
      <c r="A744" s="2">
        <v>743</v>
      </c>
      <c r="B744" s="2">
        <v>35</v>
      </c>
      <c r="C744" s="3" t="s">
        <v>120</v>
      </c>
      <c r="D744" s="3" t="s">
        <v>874</v>
      </c>
      <c r="E744" s="4">
        <v>129193155.6413</v>
      </c>
      <c r="F744" s="4">
        <v>0</v>
      </c>
      <c r="G744" s="4">
        <v>0</v>
      </c>
      <c r="H744" s="4">
        <v>74852547.9381</v>
      </c>
      <c r="I744" s="4">
        <v>139529817.8284</v>
      </c>
      <c r="J744" s="4">
        <v>0</v>
      </c>
      <c r="K744" s="2">
        <v>0</v>
      </c>
      <c r="L744" s="5">
        <v>0</v>
      </c>
      <c r="M744" s="5">
        <v>0</v>
      </c>
      <c r="N744" s="6">
        <v>0</v>
      </c>
      <c r="O744" s="6">
        <v>0</v>
      </c>
      <c r="P744" s="6">
        <v>0</v>
      </c>
      <c r="Q744" s="4">
        <v>5864127.0134</v>
      </c>
    </row>
    <row r="745" ht="15" spans="1:17">
      <c r="A745" s="2">
        <v>744</v>
      </c>
      <c r="B745" s="2">
        <v>35</v>
      </c>
      <c r="C745" s="3" t="s">
        <v>120</v>
      </c>
      <c r="D745" s="3" t="s">
        <v>876</v>
      </c>
      <c r="E745" s="4">
        <v>118944285.517</v>
      </c>
      <c r="F745" s="4">
        <v>0</v>
      </c>
      <c r="G745" s="4">
        <v>0</v>
      </c>
      <c r="H745" s="4">
        <v>68914508.5853</v>
      </c>
      <c r="I745" s="4">
        <v>131533794.4647</v>
      </c>
      <c r="J745" s="4">
        <v>0</v>
      </c>
      <c r="K745" s="2">
        <v>0</v>
      </c>
      <c r="L745" s="5">
        <v>0</v>
      </c>
      <c r="M745" s="5">
        <v>0</v>
      </c>
      <c r="N745" s="6">
        <v>0</v>
      </c>
      <c r="O745" s="6">
        <v>0</v>
      </c>
      <c r="P745" s="6">
        <v>0</v>
      </c>
      <c r="Q745" s="4">
        <v>5539179.0732</v>
      </c>
    </row>
    <row r="746" ht="30" spans="1:17">
      <c r="A746" s="2">
        <v>745</v>
      </c>
      <c r="B746" s="2">
        <v>35</v>
      </c>
      <c r="C746" s="3" t="s">
        <v>120</v>
      </c>
      <c r="D746" s="3" t="s">
        <v>878</v>
      </c>
      <c r="E746" s="4">
        <v>103338187.0445</v>
      </c>
      <c r="F746" s="4">
        <v>0</v>
      </c>
      <c r="G746" s="4">
        <v>0</v>
      </c>
      <c r="H746" s="4">
        <v>59872572.6698</v>
      </c>
      <c r="I746" s="4">
        <v>123722631.5669</v>
      </c>
      <c r="J746" s="4">
        <v>0</v>
      </c>
      <c r="K746" s="2">
        <v>0</v>
      </c>
      <c r="L746" s="5">
        <v>0</v>
      </c>
      <c r="M746" s="5">
        <v>0</v>
      </c>
      <c r="N746" s="6">
        <v>0</v>
      </c>
      <c r="O746" s="6">
        <v>0</v>
      </c>
      <c r="P746" s="6">
        <v>0</v>
      </c>
      <c r="Q746" s="4">
        <v>5221743.6208</v>
      </c>
    </row>
    <row r="747" ht="30" spans="1:17">
      <c r="A747" s="2">
        <v>746</v>
      </c>
      <c r="B747" s="2">
        <v>35</v>
      </c>
      <c r="C747" s="3" t="s">
        <v>120</v>
      </c>
      <c r="D747" s="3" t="s">
        <v>880</v>
      </c>
      <c r="E747" s="4">
        <v>136286533.7052</v>
      </c>
      <c r="F747" s="4">
        <v>0</v>
      </c>
      <c r="G747" s="4">
        <v>0</v>
      </c>
      <c r="H747" s="4">
        <v>78962343.2204</v>
      </c>
      <c r="I747" s="4">
        <v>160628010.3978</v>
      </c>
      <c r="J747" s="4">
        <v>0</v>
      </c>
      <c r="K747" s="2">
        <v>0</v>
      </c>
      <c r="L747" s="5">
        <v>0</v>
      </c>
      <c r="M747" s="5">
        <v>0</v>
      </c>
      <c r="N747" s="6">
        <v>0</v>
      </c>
      <c r="O747" s="6">
        <v>0</v>
      </c>
      <c r="P747" s="6">
        <v>0</v>
      </c>
      <c r="Q747" s="4">
        <v>6721529.988</v>
      </c>
    </row>
    <row r="748" ht="30" spans="1:17">
      <c r="A748" s="2">
        <v>747</v>
      </c>
      <c r="B748" s="2">
        <v>35</v>
      </c>
      <c r="C748" s="3" t="s">
        <v>120</v>
      </c>
      <c r="D748" s="3" t="s">
        <v>882</v>
      </c>
      <c r="E748" s="4">
        <v>96116703.6315</v>
      </c>
      <c r="F748" s="4">
        <v>0</v>
      </c>
      <c r="G748" s="4">
        <v>0</v>
      </c>
      <c r="H748" s="4">
        <v>55688555.0981</v>
      </c>
      <c r="I748" s="4">
        <v>124745976.7851</v>
      </c>
      <c r="J748" s="4">
        <v>0</v>
      </c>
      <c r="K748" s="2">
        <v>0</v>
      </c>
      <c r="L748" s="5">
        <v>0</v>
      </c>
      <c r="M748" s="5">
        <v>0</v>
      </c>
      <c r="N748" s="6">
        <v>0</v>
      </c>
      <c r="O748" s="6">
        <v>0</v>
      </c>
      <c r="P748" s="6">
        <v>0</v>
      </c>
      <c r="Q748" s="4">
        <v>5263331.0331</v>
      </c>
    </row>
    <row r="749" ht="30" spans="1:17">
      <c r="A749" s="2">
        <v>748</v>
      </c>
      <c r="B749" s="2">
        <v>35</v>
      </c>
      <c r="C749" s="3" t="s">
        <v>120</v>
      </c>
      <c r="D749" s="3" t="s">
        <v>884</v>
      </c>
      <c r="E749" s="4">
        <v>92064520.1822</v>
      </c>
      <c r="F749" s="4">
        <v>0</v>
      </c>
      <c r="G749" s="4">
        <v>0</v>
      </c>
      <c r="H749" s="4">
        <v>53340781.6855</v>
      </c>
      <c r="I749" s="4">
        <v>111407221.4506</v>
      </c>
      <c r="J749" s="4">
        <v>0</v>
      </c>
      <c r="K749" s="2">
        <v>0</v>
      </c>
      <c r="L749" s="5">
        <v>0</v>
      </c>
      <c r="M749" s="5">
        <v>0</v>
      </c>
      <c r="N749" s="6">
        <v>0</v>
      </c>
      <c r="O749" s="6">
        <v>0</v>
      </c>
      <c r="P749" s="6">
        <v>0</v>
      </c>
      <c r="Q749" s="4">
        <v>4721261.4476</v>
      </c>
    </row>
    <row r="750" ht="30" spans="1:17">
      <c r="A750" s="2">
        <v>749</v>
      </c>
      <c r="B750" s="2">
        <v>35</v>
      </c>
      <c r="C750" s="3" t="s">
        <v>120</v>
      </c>
      <c r="D750" s="3" t="s">
        <v>886</v>
      </c>
      <c r="E750" s="4">
        <v>98707244.7516</v>
      </c>
      <c r="F750" s="4">
        <v>0</v>
      </c>
      <c r="G750" s="4">
        <v>0</v>
      </c>
      <c r="H750" s="4">
        <v>57189475.1925</v>
      </c>
      <c r="I750" s="4">
        <v>119112287.9602</v>
      </c>
      <c r="J750" s="4">
        <v>0</v>
      </c>
      <c r="K750" s="2">
        <v>0</v>
      </c>
      <c r="L750" s="5">
        <v>0</v>
      </c>
      <c r="M750" s="5">
        <v>0</v>
      </c>
      <c r="N750" s="6">
        <v>0</v>
      </c>
      <c r="O750" s="6">
        <v>0</v>
      </c>
      <c r="P750" s="6">
        <v>0</v>
      </c>
      <c r="Q750" s="4">
        <v>5034385.2815</v>
      </c>
    </row>
    <row r="751" ht="15" spans="1:17">
      <c r="A751" s="2">
        <v>750</v>
      </c>
      <c r="B751" s="2">
        <v>35</v>
      </c>
      <c r="C751" s="3" t="s">
        <v>120</v>
      </c>
      <c r="D751" s="3" t="s">
        <v>888</v>
      </c>
      <c r="E751" s="4">
        <v>107355803.084</v>
      </c>
      <c r="F751" s="4">
        <v>0</v>
      </c>
      <c r="G751" s="4">
        <v>0</v>
      </c>
      <c r="H751" s="4">
        <v>62200318.2513</v>
      </c>
      <c r="I751" s="4">
        <v>137571590.0314</v>
      </c>
      <c r="J751" s="4">
        <v>0</v>
      </c>
      <c r="K751" s="2">
        <v>0</v>
      </c>
      <c r="L751" s="5">
        <v>0</v>
      </c>
      <c r="M751" s="5">
        <v>0</v>
      </c>
      <c r="N751" s="6">
        <v>0</v>
      </c>
      <c r="O751" s="6">
        <v>0</v>
      </c>
      <c r="P751" s="6">
        <v>0</v>
      </c>
      <c r="Q751" s="4">
        <v>5784547.1947</v>
      </c>
    </row>
    <row r="752" ht="30" spans="1:17">
      <c r="A752" s="2">
        <v>751</v>
      </c>
      <c r="B752" s="2">
        <v>35</v>
      </c>
      <c r="C752" s="3" t="s">
        <v>120</v>
      </c>
      <c r="D752" s="3" t="s">
        <v>890</v>
      </c>
      <c r="E752" s="4">
        <v>118132848.6434</v>
      </c>
      <c r="F752" s="4">
        <v>0</v>
      </c>
      <c r="G752" s="4">
        <v>0</v>
      </c>
      <c r="H752" s="4">
        <v>68444374.4117</v>
      </c>
      <c r="I752" s="4">
        <v>153807570.283</v>
      </c>
      <c r="J752" s="4">
        <v>0</v>
      </c>
      <c r="K752" s="2">
        <v>0</v>
      </c>
      <c r="L752" s="5">
        <v>0</v>
      </c>
      <c r="M752" s="5">
        <v>0</v>
      </c>
      <c r="N752" s="6">
        <v>0</v>
      </c>
      <c r="O752" s="6">
        <v>0</v>
      </c>
      <c r="P752" s="6">
        <v>0</v>
      </c>
      <c r="Q752" s="4">
        <v>6444356.2148</v>
      </c>
    </row>
    <row r="753" ht="30" spans="1:17">
      <c r="A753" s="2">
        <v>752</v>
      </c>
      <c r="B753" s="2">
        <v>35</v>
      </c>
      <c r="C753" s="3" t="s">
        <v>120</v>
      </c>
      <c r="D753" s="3" t="s">
        <v>892</v>
      </c>
      <c r="E753" s="4">
        <v>109567035.5999</v>
      </c>
      <c r="F753" s="4">
        <v>0</v>
      </c>
      <c r="G753" s="4">
        <v>0</v>
      </c>
      <c r="H753" s="4">
        <v>63481472.7139</v>
      </c>
      <c r="I753" s="4">
        <v>115991408.33</v>
      </c>
      <c r="J753" s="4">
        <v>0</v>
      </c>
      <c r="K753" s="2">
        <v>0</v>
      </c>
      <c r="L753" s="5">
        <v>0</v>
      </c>
      <c r="M753" s="5">
        <v>0</v>
      </c>
      <c r="N753" s="6">
        <v>0</v>
      </c>
      <c r="O753" s="6">
        <v>0</v>
      </c>
      <c r="P753" s="6">
        <v>0</v>
      </c>
      <c r="Q753" s="4">
        <v>4907556.8117</v>
      </c>
    </row>
    <row r="754" ht="30" spans="1:17">
      <c r="A754" s="2">
        <v>753</v>
      </c>
      <c r="B754" s="2">
        <v>35</v>
      </c>
      <c r="C754" s="3" t="s">
        <v>120</v>
      </c>
      <c r="D754" s="3" t="s">
        <v>894</v>
      </c>
      <c r="E754" s="4">
        <v>114187630.1378</v>
      </c>
      <c r="F754" s="4">
        <v>0</v>
      </c>
      <c r="G754" s="4">
        <v>0</v>
      </c>
      <c r="H754" s="4">
        <v>66158574.8594</v>
      </c>
      <c r="I754" s="4">
        <v>130279741.0338</v>
      </c>
      <c r="J754" s="4">
        <v>0</v>
      </c>
      <c r="K754" s="2">
        <v>0</v>
      </c>
      <c r="L754" s="5">
        <v>0</v>
      </c>
      <c r="M754" s="5">
        <v>0</v>
      </c>
      <c r="N754" s="6">
        <v>0</v>
      </c>
      <c r="O754" s="6">
        <v>0</v>
      </c>
      <c r="P754" s="6">
        <v>0</v>
      </c>
      <c r="Q754" s="4">
        <v>5488215.9806</v>
      </c>
    </row>
    <row r="755" ht="30" spans="1:17">
      <c r="A755" s="2">
        <v>754</v>
      </c>
      <c r="B755" s="2">
        <v>35</v>
      </c>
      <c r="C755" s="3" t="s">
        <v>120</v>
      </c>
      <c r="D755" s="3" t="s">
        <v>896</v>
      </c>
      <c r="E755" s="4">
        <v>113916280.3814</v>
      </c>
      <c r="F755" s="4">
        <v>0</v>
      </c>
      <c r="G755" s="4">
        <v>0</v>
      </c>
      <c r="H755" s="4">
        <v>66001358.9408</v>
      </c>
      <c r="I755" s="4">
        <v>125949186.2404</v>
      </c>
      <c r="J755" s="4">
        <v>0</v>
      </c>
      <c r="K755" s="2">
        <v>0</v>
      </c>
      <c r="L755" s="5">
        <v>0</v>
      </c>
      <c r="M755" s="5">
        <v>0</v>
      </c>
      <c r="N755" s="6">
        <v>0</v>
      </c>
      <c r="O755" s="6">
        <v>0</v>
      </c>
      <c r="P755" s="6">
        <v>0</v>
      </c>
      <c r="Q755" s="4">
        <v>5312227.893</v>
      </c>
    </row>
    <row r="756" ht="30" spans="1:17">
      <c r="A756" s="2">
        <v>755</v>
      </c>
      <c r="B756" s="2">
        <v>36</v>
      </c>
      <c r="C756" s="3" t="s">
        <v>121</v>
      </c>
      <c r="D756" s="3" t="s">
        <v>899</v>
      </c>
      <c r="E756" s="4">
        <v>107226025.3225</v>
      </c>
      <c r="F756" s="4">
        <v>0</v>
      </c>
      <c r="G756" s="4">
        <v>0</v>
      </c>
      <c r="H756" s="4">
        <v>62125126.9916</v>
      </c>
      <c r="I756" s="4">
        <v>132868472.9488</v>
      </c>
      <c r="J756" s="4">
        <v>0</v>
      </c>
      <c r="K756" s="2">
        <v>0</v>
      </c>
      <c r="L756" s="5">
        <v>0</v>
      </c>
      <c r="M756" s="5">
        <v>0</v>
      </c>
      <c r="N756" s="6">
        <v>0</v>
      </c>
      <c r="O756" s="6">
        <v>0</v>
      </c>
      <c r="P756" s="6">
        <v>0</v>
      </c>
      <c r="Q756" s="4">
        <v>5738664.7517</v>
      </c>
    </row>
    <row r="757" ht="30" spans="1:17">
      <c r="A757" s="2">
        <v>756</v>
      </c>
      <c r="B757" s="2">
        <v>36</v>
      </c>
      <c r="C757" s="3" t="s">
        <v>121</v>
      </c>
      <c r="D757" s="3" t="s">
        <v>901</v>
      </c>
      <c r="E757" s="4">
        <v>103821591.8927</v>
      </c>
      <c r="F757" s="4">
        <v>0</v>
      </c>
      <c r="G757" s="4">
        <v>0</v>
      </c>
      <c r="H757" s="4">
        <v>60152650.081</v>
      </c>
      <c r="I757" s="4">
        <v>145983573.5702</v>
      </c>
      <c r="J757" s="4">
        <v>0</v>
      </c>
      <c r="K757" s="2">
        <v>0</v>
      </c>
      <c r="L757" s="5">
        <v>0</v>
      </c>
      <c r="M757" s="5">
        <v>0</v>
      </c>
      <c r="N757" s="6">
        <v>0</v>
      </c>
      <c r="O757" s="6">
        <v>0</v>
      </c>
      <c r="P757" s="6">
        <v>0</v>
      </c>
      <c r="Q757" s="4">
        <v>6271645.302</v>
      </c>
    </row>
    <row r="758" ht="30" spans="1:17">
      <c r="A758" s="2">
        <v>757</v>
      </c>
      <c r="B758" s="2">
        <v>36</v>
      </c>
      <c r="C758" s="3" t="s">
        <v>121</v>
      </c>
      <c r="D758" s="3" t="s">
        <v>903</v>
      </c>
      <c r="E758" s="4">
        <v>122526484.1437</v>
      </c>
      <c r="F758" s="4">
        <v>0</v>
      </c>
      <c r="G758" s="4">
        <v>0</v>
      </c>
      <c r="H758" s="4">
        <v>70989979.9452</v>
      </c>
      <c r="I758" s="4">
        <v>153251029.2154</v>
      </c>
      <c r="J758" s="4">
        <v>0</v>
      </c>
      <c r="K758" s="2">
        <v>0</v>
      </c>
      <c r="L758" s="5">
        <v>0</v>
      </c>
      <c r="M758" s="5">
        <v>0</v>
      </c>
      <c r="N758" s="6">
        <v>0</v>
      </c>
      <c r="O758" s="6">
        <v>0</v>
      </c>
      <c r="P758" s="6">
        <v>0</v>
      </c>
      <c r="Q758" s="4">
        <v>6566985.2022</v>
      </c>
    </row>
    <row r="759" ht="30" spans="1:17">
      <c r="A759" s="2">
        <v>758</v>
      </c>
      <c r="B759" s="2">
        <v>36</v>
      </c>
      <c r="C759" s="3" t="s">
        <v>121</v>
      </c>
      <c r="D759" s="3" t="s">
        <v>905</v>
      </c>
      <c r="E759" s="4">
        <v>135233493.2326</v>
      </c>
      <c r="F759" s="4">
        <v>0</v>
      </c>
      <c r="G759" s="4">
        <v>0</v>
      </c>
      <c r="H759" s="4">
        <v>78352227.5988</v>
      </c>
      <c r="I759" s="4">
        <v>166853702.9893</v>
      </c>
      <c r="J759" s="4">
        <v>0</v>
      </c>
      <c r="K759" s="2">
        <v>0</v>
      </c>
      <c r="L759" s="5">
        <v>0</v>
      </c>
      <c r="M759" s="5">
        <v>0</v>
      </c>
      <c r="N759" s="6">
        <v>0</v>
      </c>
      <c r="O759" s="6">
        <v>0</v>
      </c>
      <c r="P759" s="6">
        <v>0</v>
      </c>
      <c r="Q759" s="4">
        <v>7119780.0882</v>
      </c>
    </row>
    <row r="760" ht="30" spans="1:17">
      <c r="A760" s="2">
        <v>759</v>
      </c>
      <c r="B760" s="2">
        <v>36</v>
      </c>
      <c r="C760" s="3" t="s">
        <v>121</v>
      </c>
      <c r="D760" s="3" t="s">
        <v>907</v>
      </c>
      <c r="E760" s="4">
        <v>117706343.7911</v>
      </c>
      <c r="F760" s="4">
        <v>0</v>
      </c>
      <c r="G760" s="4">
        <v>0</v>
      </c>
      <c r="H760" s="4">
        <v>68197263.992</v>
      </c>
      <c r="I760" s="4">
        <v>151166132.3233</v>
      </c>
      <c r="J760" s="4">
        <v>0</v>
      </c>
      <c r="K760" s="2">
        <v>0</v>
      </c>
      <c r="L760" s="5">
        <v>0</v>
      </c>
      <c r="M760" s="5">
        <v>0</v>
      </c>
      <c r="N760" s="6">
        <v>0</v>
      </c>
      <c r="O760" s="6">
        <v>0</v>
      </c>
      <c r="P760" s="6">
        <v>0</v>
      </c>
      <c r="Q760" s="4">
        <v>6482257.717</v>
      </c>
    </row>
    <row r="761" ht="30" spans="1:17">
      <c r="A761" s="2">
        <v>760</v>
      </c>
      <c r="B761" s="2">
        <v>36</v>
      </c>
      <c r="C761" s="3" t="s">
        <v>121</v>
      </c>
      <c r="D761" s="3" t="s">
        <v>909</v>
      </c>
      <c r="E761" s="4">
        <v>163442040.27</v>
      </c>
      <c r="F761" s="4">
        <v>0</v>
      </c>
      <c r="G761" s="4">
        <v>0</v>
      </c>
      <c r="H761" s="4">
        <v>94695830.3918</v>
      </c>
      <c r="I761" s="4">
        <v>203662683.9938</v>
      </c>
      <c r="J761" s="4">
        <v>0</v>
      </c>
      <c r="K761" s="2">
        <v>0</v>
      </c>
      <c r="L761" s="5">
        <v>0</v>
      </c>
      <c r="M761" s="5">
        <v>0</v>
      </c>
      <c r="N761" s="6">
        <v>0</v>
      </c>
      <c r="O761" s="6">
        <v>0</v>
      </c>
      <c r="P761" s="6">
        <v>0</v>
      </c>
      <c r="Q761" s="4">
        <v>8615648.9737</v>
      </c>
    </row>
    <row r="762" ht="45" spans="1:17">
      <c r="A762" s="2">
        <v>761</v>
      </c>
      <c r="B762" s="2">
        <v>36</v>
      </c>
      <c r="C762" s="3" t="s">
        <v>121</v>
      </c>
      <c r="D762" s="3" t="s">
        <v>911</v>
      </c>
      <c r="E762" s="4">
        <v>124127138.7943</v>
      </c>
      <c r="F762" s="4">
        <v>0</v>
      </c>
      <c r="G762" s="4">
        <v>0</v>
      </c>
      <c r="H762" s="4">
        <v>71917374.8864</v>
      </c>
      <c r="I762" s="4">
        <v>173745559.7864</v>
      </c>
      <c r="J762" s="4">
        <v>0</v>
      </c>
      <c r="K762" s="2">
        <v>0</v>
      </c>
      <c r="L762" s="5">
        <v>0</v>
      </c>
      <c r="M762" s="5">
        <v>0</v>
      </c>
      <c r="N762" s="6">
        <v>0</v>
      </c>
      <c r="O762" s="6">
        <v>0</v>
      </c>
      <c r="P762" s="6">
        <v>0</v>
      </c>
      <c r="Q762" s="4">
        <v>7399856.142</v>
      </c>
    </row>
    <row r="763" ht="30" spans="1:17">
      <c r="A763" s="2">
        <v>762</v>
      </c>
      <c r="B763" s="2">
        <v>36</v>
      </c>
      <c r="C763" s="3" t="s">
        <v>121</v>
      </c>
      <c r="D763" s="3" t="s">
        <v>826</v>
      </c>
      <c r="E763" s="4">
        <v>112617112.2398</v>
      </c>
      <c r="F763" s="4">
        <v>0</v>
      </c>
      <c r="G763" s="4">
        <v>0</v>
      </c>
      <c r="H763" s="4">
        <v>65248640.6941</v>
      </c>
      <c r="I763" s="4">
        <v>143548352.87</v>
      </c>
      <c r="J763" s="4">
        <v>0</v>
      </c>
      <c r="K763" s="2">
        <v>0</v>
      </c>
      <c r="L763" s="5">
        <v>0</v>
      </c>
      <c r="M763" s="5">
        <v>0</v>
      </c>
      <c r="N763" s="6">
        <v>0</v>
      </c>
      <c r="O763" s="6">
        <v>0</v>
      </c>
      <c r="P763" s="6">
        <v>0</v>
      </c>
      <c r="Q763" s="4">
        <v>6172681.1151</v>
      </c>
    </row>
    <row r="764" ht="30" spans="1:17">
      <c r="A764" s="2">
        <v>763</v>
      </c>
      <c r="B764" s="2">
        <v>36</v>
      </c>
      <c r="C764" s="3" t="s">
        <v>121</v>
      </c>
      <c r="D764" s="3" t="s">
        <v>914</v>
      </c>
      <c r="E764" s="4">
        <v>121742283.0296</v>
      </c>
      <c r="F764" s="4">
        <v>0</v>
      </c>
      <c r="G764" s="4">
        <v>0</v>
      </c>
      <c r="H764" s="4">
        <v>70535625.756</v>
      </c>
      <c r="I764" s="4">
        <v>153021496.586</v>
      </c>
      <c r="J764" s="4">
        <v>0</v>
      </c>
      <c r="K764" s="2">
        <v>0</v>
      </c>
      <c r="L764" s="5">
        <v>0</v>
      </c>
      <c r="M764" s="5">
        <v>0</v>
      </c>
      <c r="N764" s="6">
        <v>0</v>
      </c>
      <c r="O764" s="6">
        <v>0</v>
      </c>
      <c r="P764" s="6">
        <v>0</v>
      </c>
      <c r="Q764" s="4">
        <v>6557657.2961</v>
      </c>
    </row>
    <row r="765" ht="30" spans="1:17">
      <c r="A765" s="2">
        <v>764</v>
      </c>
      <c r="B765" s="2">
        <v>36</v>
      </c>
      <c r="C765" s="3" t="s">
        <v>121</v>
      </c>
      <c r="D765" s="3" t="s">
        <v>916</v>
      </c>
      <c r="E765" s="4">
        <v>160689885.1228</v>
      </c>
      <c r="F765" s="4">
        <v>0</v>
      </c>
      <c r="G765" s="4">
        <v>0</v>
      </c>
      <c r="H765" s="4">
        <v>93101273.5899</v>
      </c>
      <c r="I765" s="4">
        <v>176841164.3768</v>
      </c>
      <c r="J765" s="4">
        <v>0</v>
      </c>
      <c r="K765" s="2">
        <v>0</v>
      </c>
      <c r="L765" s="5">
        <v>0</v>
      </c>
      <c r="M765" s="5">
        <v>0</v>
      </c>
      <c r="N765" s="6">
        <v>0</v>
      </c>
      <c r="O765" s="6">
        <v>0</v>
      </c>
      <c r="P765" s="6">
        <v>0</v>
      </c>
      <c r="Q765" s="4">
        <v>7525657.4672</v>
      </c>
    </row>
    <row r="766" ht="30" spans="1:17">
      <c r="A766" s="2">
        <v>765</v>
      </c>
      <c r="B766" s="2">
        <v>36</v>
      </c>
      <c r="C766" s="3" t="s">
        <v>121</v>
      </c>
      <c r="D766" s="3" t="s">
        <v>918</v>
      </c>
      <c r="E766" s="4">
        <v>100331545.201</v>
      </c>
      <c r="F766" s="4">
        <v>0</v>
      </c>
      <c r="G766" s="4">
        <v>0</v>
      </c>
      <c r="H766" s="4">
        <v>58130570.1495</v>
      </c>
      <c r="I766" s="4">
        <v>130919649.8178</v>
      </c>
      <c r="J766" s="4">
        <v>0</v>
      </c>
      <c r="K766" s="2">
        <v>0</v>
      </c>
      <c r="L766" s="5">
        <v>0</v>
      </c>
      <c r="M766" s="5">
        <v>0</v>
      </c>
      <c r="N766" s="6">
        <v>0</v>
      </c>
      <c r="O766" s="6">
        <v>0</v>
      </c>
      <c r="P766" s="6">
        <v>0</v>
      </c>
      <c r="Q766" s="4">
        <v>5659467.1264</v>
      </c>
    </row>
    <row r="767" ht="60" spans="1:17">
      <c r="A767" s="2">
        <v>766</v>
      </c>
      <c r="B767" s="2">
        <v>36</v>
      </c>
      <c r="C767" s="3" t="s">
        <v>121</v>
      </c>
      <c r="D767" s="3" t="s">
        <v>920</v>
      </c>
      <c r="E767" s="4">
        <v>115884593.0484</v>
      </c>
      <c r="F767" s="4">
        <v>0</v>
      </c>
      <c r="G767" s="4">
        <v>0</v>
      </c>
      <c r="H767" s="4">
        <v>67141769.3405</v>
      </c>
      <c r="I767" s="4">
        <v>154292889.8698</v>
      </c>
      <c r="J767" s="4">
        <v>0</v>
      </c>
      <c r="K767" s="2">
        <v>0</v>
      </c>
      <c r="L767" s="5">
        <v>0</v>
      </c>
      <c r="M767" s="5">
        <v>0</v>
      </c>
      <c r="N767" s="6">
        <v>0</v>
      </c>
      <c r="O767" s="6">
        <v>0</v>
      </c>
      <c r="P767" s="6">
        <v>0</v>
      </c>
      <c r="Q767" s="4">
        <v>6609325.0576</v>
      </c>
    </row>
    <row r="768" ht="30" spans="1:17">
      <c r="A768" s="2">
        <v>767</v>
      </c>
      <c r="B768" s="2">
        <v>36</v>
      </c>
      <c r="C768" s="3" t="s">
        <v>121</v>
      </c>
      <c r="D768" s="3" t="s">
        <v>922</v>
      </c>
      <c r="E768" s="4">
        <v>122775916.7366</v>
      </c>
      <c r="F768" s="4">
        <v>0</v>
      </c>
      <c r="G768" s="4">
        <v>0</v>
      </c>
      <c r="H768" s="4">
        <v>71134497.393</v>
      </c>
      <c r="I768" s="4">
        <v>169231614.0062</v>
      </c>
      <c r="J768" s="4">
        <v>0</v>
      </c>
      <c r="K768" s="2">
        <v>0</v>
      </c>
      <c r="L768" s="5">
        <v>0</v>
      </c>
      <c r="M768" s="5">
        <v>0</v>
      </c>
      <c r="N768" s="6">
        <v>0</v>
      </c>
      <c r="O768" s="6">
        <v>0</v>
      </c>
      <c r="P768" s="6">
        <v>0</v>
      </c>
      <c r="Q768" s="4">
        <v>7216415.2844</v>
      </c>
    </row>
    <row r="769" ht="30" spans="1:17">
      <c r="A769" s="2">
        <v>768</v>
      </c>
      <c r="B769" s="2">
        <v>36</v>
      </c>
      <c r="C769" s="3" t="s">
        <v>121</v>
      </c>
      <c r="D769" s="3" t="s">
        <v>924</v>
      </c>
      <c r="E769" s="4">
        <v>135594580.5777</v>
      </c>
      <c r="F769" s="4">
        <v>0</v>
      </c>
      <c r="G769" s="4">
        <v>0</v>
      </c>
      <c r="H769" s="4">
        <v>78561436.1105</v>
      </c>
      <c r="I769" s="4">
        <v>177410440.5651</v>
      </c>
      <c r="J769" s="4">
        <v>0</v>
      </c>
      <c r="K769" s="2">
        <v>0</v>
      </c>
      <c r="L769" s="5">
        <v>0</v>
      </c>
      <c r="M769" s="5">
        <v>0</v>
      </c>
      <c r="N769" s="6">
        <v>0</v>
      </c>
      <c r="O769" s="6">
        <v>0</v>
      </c>
      <c r="P769" s="6">
        <v>0</v>
      </c>
      <c r="Q769" s="4">
        <v>7548792.1075</v>
      </c>
    </row>
    <row r="770" ht="30" spans="1:17">
      <c r="A770" s="2">
        <v>769</v>
      </c>
      <c r="B770" s="2">
        <v>37</v>
      </c>
      <c r="C770" s="3" t="s">
        <v>928</v>
      </c>
      <c r="D770" s="3" t="s">
        <v>929</v>
      </c>
      <c r="E770" s="4">
        <v>89569815.3814</v>
      </c>
      <c r="F770" s="4">
        <v>0</v>
      </c>
      <c r="G770" s="4">
        <v>0</v>
      </c>
      <c r="H770" s="4">
        <v>51895387.6957</v>
      </c>
      <c r="I770" s="4">
        <v>465762999.5163</v>
      </c>
      <c r="J770" s="4">
        <v>0</v>
      </c>
      <c r="K770" s="2">
        <v>0</v>
      </c>
      <c r="L770" s="5">
        <v>0</v>
      </c>
      <c r="M770" s="5">
        <v>0</v>
      </c>
      <c r="N770" s="6">
        <v>0</v>
      </c>
      <c r="O770" s="6">
        <v>0</v>
      </c>
      <c r="P770" s="6">
        <v>0</v>
      </c>
      <c r="Q770" s="4">
        <v>15402962.4373</v>
      </c>
    </row>
    <row r="771" ht="45" spans="1:17">
      <c r="A771" s="2">
        <v>770</v>
      </c>
      <c r="B771" s="2">
        <v>37</v>
      </c>
      <c r="C771" s="3" t="s">
        <v>928</v>
      </c>
      <c r="D771" s="3" t="s">
        <v>931</v>
      </c>
      <c r="E771" s="4">
        <v>228650538.2431</v>
      </c>
      <c r="F771" s="4">
        <v>0</v>
      </c>
      <c r="G771" s="4">
        <v>0</v>
      </c>
      <c r="H771" s="4">
        <v>132476641.5832</v>
      </c>
      <c r="I771" s="4">
        <v>677404133.5171</v>
      </c>
      <c r="J771" s="4">
        <v>0</v>
      </c>
      <c r="K771" s="2">
        <v>0</v>
      </c>
      <c r="L771" s="5">
        <v>0</v>
      </c>
      <c r="M771" s="5">
        <v>0</v>
      </c>
      <c r="N771" s="6">
        <v>0</v>
      </c>
      <c r="O771" s="6">
        <v>0</v>
      </c>
      <c r="P771" s="6">
        <v>0</v>
      </c>
      <c r="Q771" s="4">
        <v>24003781.5473</v>
      </c>
    </row>
    <row r="772" ht="30" spans="1:17">
      <c r="A772" s="2">
        <v>771</v>
      </c>
      <c r="B772" s="2">
        <v>37</v>
      </c>
      <c r="C772" s="3" t="s">
        <v>928</v>
      </c>
      <c r="D772" s="3" t="s">
        <v>933</v>
      </c>
      <c r="E772" s="4">
        <v>128792595.4082</v>
      </c>
      <c r="F772" s="4">
        <v>0</v>
      </c>
      <c r="G772" s="4">
        <v>0</v>
      </c>
      <c r="H772" s="4">
        <v>74620469.4358</v>
      </c>
      <c r="I772" s="4">
        <v>515364383.5404</v>
      </c>
      <c r="J772" s="4">
        <v>0</v>
      </c>
      <c r="K772" s="2">
        <v>0</v>
      </c>
      <c r="L772" s="5">
        <v>0</v>
      </c>
      <c r="M772" s="5">
        <v>0</v>
      </c>
      <c r="N772" s="6">
        <v>0</v>
      </c>
      <c r="O772" s="6">
        <v>0</v>
      </c>
      <c r="P772" s="6">
        <v>0</v>
      </c>
      <c r="Q772" s="4">
        <v>17418697.8642</v>
      </c>
    </row>
    <row r="773" ht="45" spans="1:17">
      <c r="A773" s="2">
        <v>772</v>
      </c>
      <c r="B773" s="2">
        <v>37</v>
      </c>
      <c r="C773" s="3" t="s">
        <v>928</v>
      </c>
      <c r="D773" s="3" t="s">
        <v>935</v>
      </c>
      <c r="E773" s="4">
        <v>110376961.7429</v>
      </c>
      <c r="F773" s="4">
        <v>0</v>
      </c>
      <c r="G773" s="4">
        <v>0</v>
      </c>
      <c r="H773" s="4">
        <v>63950731.5934</v>
      </c>
      <c r="I773" s="4">
        <v>494954494.9633</v>
      </c>
      <c r="J773" s="4">
        <v>0</v>
      </c>
      <c r="K773" s="2">
        <v>0</v>
      </c>
      <c r="L773" s="5">
        <v>0</v>
      </c>
      <c r="M773" s="5">
        <v>0</v>
      </c>
      <c r="N773" s="6">
        <v>0</v>
      </c>
      <c r="O773" s="6">
        <v>0</v>
      </c>
      <c r="P773" s="6">
        <v>0</v>
      </c>
      <c r="Q773" s="4">
        <v>16589266.6644</v>
      </c>
    </row>
    <row r="774" ht="30" spans="1:17">
      <c r="A774" s="2">
        <v>773</v>
      </c>
      <c r="B774" s="2">
        <v>37</v>
      </c>
      <c r="C774" s="3" t="s">
        <v>928</v>
      </c>
      <c r="D774" s="3" t="s">
        <v>937</v>
      </c>
      <c r="E774" s="4">
        <v>104876881.8794</v>
      </c>
      <c r="F774" s="4">
        <v>0</v>
      </c>
      <c r="G774" s="4">
        <v>0</v>
      </c>
      <c r="H774" s="4">
        <v>60764069.0368</v>
      </c>
      <c r="I774" s="4">
        <v>477202306.2163</v>
      </c>
      <c r="J774" s="4">
        <v>0</v>
      </c>
      <c r="K774" s="2">
        <v>0</v>
      </c>
      <c r="L774" s="5">
        <v>0</v>
      </c>
      <c r="M774" s="5">
        <v>0</v>
      </c>
      <c r="N774" s="6">
        <v>0</v>
      </c>
      <c r="O774" s="6">
        <v>0</v>
      </c>
      <c r="P774" s="6">
        <v>0</v>
      </c>
      <c r="Q774" s="4">
        <v>15867840.9125</v>
      </c>
    </row>
    <row r="775" ht="30" spans="1:17">
      <c r="A775" s="2">
        <v>774</v>
      </c>
      <c r="B775" s="2">
        <v>37</v>
      </c>
      <c r="C775" s="3" t="s">
        <v>928</v>
      </c>
      <c r="D775" s="3" t="s">
        <v>939</v>
      </c>
      <c r="E775" s="4">
        <v>107880340.9261</v>
      </c>
      <c r="F775" s="4">
        <v>0</v>
      </c>
      <c r="G775" s="4">
        <v>0</v>
      </c>
      <c r="H775" s="4">
        <v>62504227.4929</v>
      </c>
      <c r="I775" s="4">
        <v>473813687.5011</v>
      </c>
      <c r="J775" s="4">
        <v>0</v>
      </c>
      <c r="K775" s="2">
        <v>0</v>
      </c>
      <c r="L775" s="5">
        <v>0</v>
      </c>
      <c r="M775" s="5">
        <v>0</v>
      </c>
      <c r="N775" s="6">
        <v>0</v>
      </c>
      <c r="O775" s="6">
        <v>0</v>
      </c>
      <c r="P775" s="6">
        <v>0</v>
      </c>
      <c r="Q775" s="4">
        <v>15730131.8762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3"/>
  <sheetViews>
    <sheetView zoomScale="80" zoomScaleNormal="80" topLeftCell="A18" workbookViewId="0">
      <selection activeCell="A26" sqref="A26"/>
    </sheetView>
  </sheetViews>
  <sheetFormatPr defaultColWidth="9.1047619047619" defaultRowHeight="20.25"/>
  <cols>
    <col min="1" max="1" width="6.33333333333333" style="160" customWidth="1"/>
    <col min="2" max="2" width="45.1047619047619" style="160" customWidth="1"/>
    <col min="3" max="3" width="35.1047619047619" style="160" customWidth="1"/>
    <col min="4" max="4" width="34.1047619047619" style="160" customWidth="1"/>
    <col min="5" max="5" width="30.8857142857143" style="160" customWidth="1"/>
    <col min="6" max="6" width="32" style="160" customWidth="1"/>
    <col min="7" max="7" width="34" style="160" customWidth="1"/>
    <col min="8" max="8" width="38.6666666666667" style="160" customWidth="1"/>
    <col min="9" max="9" width="34" style="160" customWidth="1"/>
    <col min="10" max="10" width="29.1047619047619" style="160" customWidth="1"/>
    <col min="11" max="11" width="26.4380952380952" style="160" customWidth="1"/>
    <col min="12" max="16384" width="9.1047619047619" style="160"/>
  </cols>
  <sheetData>
    <row r="1" ht="30" customHeight="1" spans="1:7">
      <c r="A1" s="170" t="s">
        <v>17</v>
      </c>
      <c r="B1" s="170"/>
      <c r="C1" s="170"/>
      <c r="D1" s="170"/>
      <c r="E1" s="170"/>
      <c r="F1" s="170"/>
      <c r="G1" s="170"/>
    </row>
    <row r="2" ht="30" customHeight="1" spans="1:7">
      <c r="A2" s="170" t="s">
        <v>18</v>
      </c>
      <c r="B2" s="170"/>
      <c r="C2" s="170"/>
      <c r="D2" s="170"/>
      <c r="E2" s="170"/>
      <c r="F2" s="170"/>
      <c r="G2" s="170"/>
    </row>
    <row r="3" ht="30" customHeight="1" spans="1:7">
      <c r="A3" s="171" t="s">
        <v>19</v>
      </c>
      <c r="B3" s="172"/>
      <c r="C3" s="172"/>
      <c r="D3" s="172"/>
      <c r="E3" s="172"/>
      <c r="F3" s="172"/>
      <c r="G3" s="173"/>
    </row>
    <row r="4" ht="40.5" customHeight="1" spans="1:7">
      <c r="A4" s="174" t="s">
        <v>20</v>
      </c>
      <c r="B4" s="174"/>
      <c r="C4" s="174"/>
      <c r="D4" s="174"/>
      <c r="E4" s="174"/>
      <c r="F4" s="174"/>
      <c r="G4" s="174"/>
    </row>
    <row r="5" ht="78" customHeight="1" spans="1:7">
      <c r="A5" s="175" t="s">
        <v>21</v>
      </c>
      <c r="B5" s="176" t="s">
        <v>22</v>
      </c>
      <c r="C5" s="176" t="s">
        <v>23</v>
      </c>
      <c r="D5" s="177" t="s">
        <v>24</v>
      </c>
      <c r="E5" s="174" t="s">
        <v>25</v>
      </c>
      <c r="F5" s="176" t="s">
        <v>26</v>
      </c>
      <c r="G5" s="176" t="s">
        <v>27</v>
      </c>
    </row>
    <row r="6" ht="30" customHeight="1" spans="1:7">
      <c r="A6" s="22"/>
      <c r="B6" s="22"/>
      <c r="C6" s="212" t="s">
        <v>28</v>
      </c>
      <c r="D6" s="212" t="s">
        <v>28</v>
      </c>
      <c r="E6" s="212" t="s">
        <v>28</v>
      </c>
      <c r="F6" s="212" t="s">
        <v>28</v>
      </c>
      <c r="G6" s="212" t="s">
        <v>28</v>
      </c>
    </row>
    <row r="7" ht="30" customHeight="1" spans="1:9">
      <c r="A7" s="178">
        <v>1</v>
      </c>
      <c r="B7" s="178" t="s">
        <v>29</v>
      </c>
      <c r="C7" s="179">
        <v>216757754008.04</v>
      </c>
      <c r="D7" s="179">
        <v>129353727719.193</v>
      </c>
      <c r="E7" s="179">
        <v>2388256916.685</v>
      </c>
      <c r="F7" s="180">
        <v>58768054026.843</v>
      </c>
      <c r="G7" s="179">
        <f>C7+D7+E7+F7</f>
        <v>407267792670.762</v>
      </c>
      <c r="H7" s="181"/>
      <c r="I7" s="191"/>
    </row>
    <row r="8" ht="30" customHeight="1" spans="1:9">
      <c r="A8" s="178">
        <v>2</v>
      </c>
      <c r="B8" s="178" t="s">
        <v>30</v>
      </c>
      <c r="C8" s="179">
        <v>109942429519.644</v>
      </c>
      <c r="D8" s="179">
        <v>65609939344.2832</v>
      </c>
      <c r="E8" s="179">
        <v>7960856388.95</v>
      </c>
      <c r="F8" s="180">
        <v>195893513422.81</v>
      </c>
      <c r="G8" s="179">
        <f t="shared" ref="G8:G20" si="0">C8+D8+E8+F8</f>
        <v>379406738675.687</v>
      </c>
      <c r="H8" s="181"/>
      <c r="I8" s="181"/>
    </row>
    <row r="9" ht="30" customHeight="1" spans="1:9">
      <c r="A9" s="178">
        <v>3</v>
      </c>
      <c r="B9" s="178" t="s">
        <v>31</v>
      </c>
      <c r="C9" s="182">
        <v>84761004794.3363</v>
      </c>
      <c r="D9" s="179">
        <v>50582513117.2243</v>
      </c>
      <c r="E9" s="179">
        <v>5572599472.265</v>
      </c>
      <c r="F9" s="180">
        <v>137125459395.967</v>
      </c>
      <c r="G9" s="179">
        <f t="shared" si="0"/>
        <v>278041576779.793</v>
      </c>
      <c r="I9" s="181"/>
    </row>
    <row r="10" ht="30" customHeight="1" spans="1:9">
      <c r="A10" s="178">
        <v>4</v>
      </c>
      <c r="B10" s="178" t="s">
        <v>32</v>
      </c>
      <c r="C10" s="179">
        <v>51618529721.1194</v>
      </c>
      <c r="D10" s="182">
        <v>33482353033.5294</v>
      </c>
      <c r="E10" s="182">
        <v>0</v>
      </c>
      <c r="F10" s="182">
        <v>0</v>
      </c>
      <c r="G10" s="179">
        <f t="shared" si="0"/>
        <v>85100882754.6488</v>
      </c>
      <c r="I10" s="181"/>
    </row>
    <row r="11" ht="30" customHeight="1" spans="1:9">
      <c r="A11" s="178">
        <v>5</v>
      </c>
      <c r="B11" s="178" t="s">
        <v>33</v>
      </c>
      <c r="C11" s="179">
        <v>14503158967.18</v>
      </c>
      <c r="D11" s="182"/>
      <c r="E11" s="182">
        <v>0</v>
      </c>
      <c r="F11" s="179">
        <v>1762384227.56</v>
      </c>
      <c r="G11" s="179">
        <f t="shared" si="0"/>
        <v>16265543194.74</v>
      </c>
      <c r="H11" s="183"/>
      <c r="I11" s="181"/>
    </row>
    <row r="12" ht="30" customHeight="1" spans="1:7">
      <c r="A12" s="178">
        <v>6</v>
      </c>
      <c r="B12" s="184" t="s">
        <v>34</v>
      </c>
      <c r="C12" s="179">
        <v>27623513699.82</v>
      </c>
      <c r="D12" s="182"/>
      <c r="E12" s="182">
        <v>663404699.08</v>
      </c>
      <c r="F12" s="179">
        <v>15066955413.57</v>
      </c>
      <c r="G12" s="179">
        <f t="shared" si="0"/>
        <v>43353873812.47</v>
      </c>
    </row>
    <row r="13" ht="30" customHeight="1" spans="1:7">
      <c r="A13" s="178">
        <v>7</v>
      </c>
      <c r="B13" s="184" t="s">
        <v>35</v>
      </c>
      <c r="C13" s="185">
        <v>18681317865.03</v>
      </c>
      <c r="D13" s="182">
        <v>0</v>
      </c>
      <c r="E13" s="182">
        <v>0</v>
      </c>
      <c r="F13" s="182">
        <v>0</v>
      </c>
      <c r="G13" s="179">
        <f t="shared" si="0"/>
        <v>18681317865.03</v>
      </c>
    </row>
    <row r="14" ht="38.25" customHeight="1" spans="1:7">
      <c r="A14" s="178">
        <v>8</v>
      </c>
      <c r="B14" s="184" t="s">
        <v>36</v>
      </c>
      <c r="C14" s="179">
        <v>27217575349.58</v>
      </c>
      <c r="D14" s="182">
        <v>0</v>
      </c>
      <c r="E14" s="182">
        <v>0</v>
      </c>
      <c r="F14" s="182">
        <v>0</v>
      </c>
      <c r="G14" s="179">
        <f t="shared" si="0"/>
        <v>27217575349.58</v>
      </c>
    </row>
    <row r="15" ht="54" customHeight="1" spans="1:7">
      <c r="A15" s="178">
        <v>9</v>
      </c>
      <c r="B15" s="184" t="s">
        <v>37</v>
      </c>
      <c r="C15" s="179">
        <v>12427539459.36</v>
      </c>
      <c r="D15" s="182">
        <v>0</v>
      </c>
      <c r="E15" s="182">
        <v>0</v>
      </c>
      <c r="F15" s="182">
        <v>0</v>
      </c>
      <c r="G15" s="179">
        <f t="shared" si="0"/>
        <v>12427539459.36</v>
      </c>
    </row>
    <row r="16" ht="63" customHeight="1" spans="1:7">
      <c r="A16" s="178">
        <v>10</v>
      </c>
      <c r="B16" s="186" t="s">
        <v>38</v>
      </c>
      <c r="C16" s="182">
        <v>150000000000</v>
      </c>
      <c r="D16" s="182">
        <v>0</v>
      </c>
      <c r="E16" s="182">
        <v>0</v>
      </c>
      <c r="F16" s="182">
        <v>0</v>
      </c>
      <c r="G16" s="179">
        <f t="shared" si="0"/>
        <v>150000000000</v>
      </c>
    </row>
    <row r="17" ht="45" customHeight="1" spans="1:7">
      <c r="A17" s="178">
        <v>11</v>
      </c>
      <c r="B17" s="184" t="s">
        <v>39</v>
      </c>
      <c r="C17" s="179">
        <v>20000000000</v>
      </c>
      <c r="D17" s="182"/>
      <c r="E17" s="182"/>
      <c r="F17" s="182"/>
      <c r="G17" s="179">
        <f t="shared" si="0"/>
        <v>20000000000</v>
      </c>
    </row>
    <row r="18" ht="40.5" spans="1:7">
      <c r="A18" s="178">
        <v>12</v>
      </c>
      <c r="B18" s="184" t="s">
        <v>40</v>
      </c>
      <c r="C18" s="182">
        <v>18163078852.38</v>
      </c>
      <c r="D18" s="182">
        <v>0</v>
      </c>
      <c r="E18" s="182">
        <v>0</v>
      </c>
      <c r="F18" s="182">
        <v>0</v>
      </c>
      <c r="G18" s="179">
        <f t="shared" si="0"/>
        <v>18163078852.38</v>
      </c>
    </row>
    <row r="19" ht="42.75" customHeight="1" spans="1:7">
      <c r="A19" s="178">
        <v>13</v>
      </c>
      <c r="B19" s="184" t="s">
        <v>41</v>
      </c>
      <c r="C19" s="182">
        <v>0</v>
      </c>
      <c r="D19" s="182">
        <v>0</v>
      </c>
      <c r="E19" s="182">
        <v>0</v>
      </c>
      <c r="F19" s="180">
        <v>12117124541.62</v>
      </c>
      <c r="G19" s="179">
        <f t="shared" si="0"/>
        <v>12117124541.62</v>
      </c>
    </row>
    <row r="20" ht="42.75" customHeight="1" spans="1:9">
      <c r="A20" s="178">
        <v>14</v>
      </c>
      <c r="B20" s="184" t="s">
        <v>42</v>
      </c>
      <c r="C20" s="182">
        <f>400000000000-1543184329.02</f>
        <v>398456815670.98</v>
      </c>
      <c r="D20" s="182">
        <v>200000000000</v>
      </c>
      <c r="E20" s="182">
        <v>0</v>
      </c>
      <c r="F20" s="182">
        <v>0</v>
      </c>
      <c r="G20" s="179">
        <f t="shared" si="0"/>
        <v>598456815670.98</v>
      </c>
      <c r="H20" s="187"/>
      <c r="I20" s="191">
        <f>I21-1051334430.61</f>
        <v>491849898.41</v>
      </c>
    </row>
    <row r="21" ht="30" customHeight="1" spans="1:10">
      <c r="A21" s="178"/>
      <c r="B21" s="188" t="s">
        <v>43</v>
      </c>
      <c r="C21" s="182">
        <f>SUM(C7:C20)</f>
        <v>1150152717907.47</v>
      </c>
      <c r="D21" s="182">
        <f>SUM(D7:D20)</f>
        <v>479028533214.23</v>
      </c>
      <c r="E21" s="182">
        <f>SUM(E7:E20)</f>
        <v>16585117476.98</v>
      </c>
      <c r="F21" s="182">
        <f>SUM(F7:F20)</f>
        <v>420733491028.37</v>
      </c>
      <c r="G21" s="182">
        <f>SUM(G7:G20)</f>
        <v>2066499859627.05</v>
      </c>
      <c r="I21" s="191">
        <v>1543184329.02</v>
      </c>
      <c r="J21" s="181">
        <f>J22-I22</f>
        <v>1655455944</v>
      </c>
    </row>
    <row r="22" ht="50.25" customHeight="1" spans="2:10">
      <c r="B22" s="189">
        <v>1150152717907.47</v>
      </c>
      <c r="C22" s="190">
        <f>C21-B22</f>
        <v>0</v>
      </c>
      <c r="D22" s="190">
        <v>477977198783.62</v>
      </c>
      <c r="E22" s="190">
        <f>D22-D21</f>
        <v>-1051334430.61005</v>
      </c>
      <c r="F22" s="191">
        <v>1051334430.61005</v>
      </c>
      <c r="G22" s="191"/>
      <c r="H22" s="181">
        <v>1150152717907.47</v>
      </c>
      <c r="I22" s="181">
        <f>C21+D21+E21+F21</f>
        <v>2066499859627.05</v>
      </c>
      <c r="J22" s="204">
        <v>2068155315571.05</v>
      </c>
    </row>
    <row r="23" ht="35.1" customHeight="1" spans="1:9">
      <c r="A23" s="77" t="s">
        <v>44</v>
      </c>
      <c r="B23" s="77"/>
      <c r="C23" s="77"/>
      <c r="D23" s="77"/>
      <c r="E23" s="77"/>
      <c r="F23" s="77"/>
      <c r="G23" s="77"/>
      <c r="H23" s="77"/>
      <c r="I23" s="77"/>
    </row>
    <row r="24" ht="42.9" customHeight="1" spans="1:9">
      <c r="A24" s="192" t="s">
        <v>45</v>
      </c>
      <c r="B24" s="193"/>
      <c r="C24" s="193"/>
      <c r="D24" s="193"/>
      <c r="E24" s="193"/>
      <c r="F24" s="193"/>
      <c r="G24" s="193"/>
      <c r="H24" s="193"/>
      <c r="I24" s="193"/>
    </row>
    <row r="25" ht="30" customHeight="1" spans="1:11">
      <c r="A25" s="22">
        <v>0</v>
      </c>
      <c r="B25" s="22">
        <v>1</v>
      </c>
      <c r="C25" s="22">
        <v>2</v>
      </c>
      <c r="D25" s="22">
        <v>3</v>
      </c>
      <c r="E25" s="22" t="s">
        <v>46</v>
      </c>
      <c r="F25" s="22">
        <v>5</v>
      </c>
      <c r="G25" s="22">
        <v>6</v>
      </c>
      <c r="H25" s="22">
        <v>7</v>
      </c>
      <c r="I25" s="22" t="s">
        <v>47</v>
      </c>
      <c r="J25" s="77"/>
      <c r="K25" s="77"/>
    </row>
    <row r="26" ht="69.9" customHeight="1" spans="1:11">
      <c r="A26" s="188" t="s">
        <v>21</v>
      </c>
      <c r="B26" s="188" t="s">
        <v>22</v>
      </c>
      <c r="C26" s="194" t="s">
        <v>48</v>
      </c>
      <c r="D26" s="188" t="s">
        <v>49</v>
      </c>
      <c r="E26" s="188" t="s">
        <v>50</v>
      </c>
      <c r="F26" s="177" t="s">
        <v>24</v>
      </c>
      <c r="G26" s="177" t="s">
        <v>25</v>
      </c>
      <c r="H26" s="174" t="s">
        <v>26</v>
      </c>
      <c r="I26" s="174" t="s">
        <v>27</v>
      </c>
      <c r="J26" s="205"/>
      <c r="K26" s="205"/>
    </row>
    <row r="27" ht="22.5" spans="1:11">
      <c r="A27" s="178"/>
      <c r="B27" s="178"/>
      <c r="C27" s="212" t="s">
        <v>28</v>
      </c>
      <c r="D27" s="212" t="s">
        <v>28</v>
      </c>
      <c r="E27" s="212" t="s">
        <v>28</v>
      </c>
      <c r="F27" s="213" t="s">
        <v>28</v>
      </c>
      <c r="G27" s="212" t="s">
        <v>28</v>
      </c>
      <c r="H27" s="212" t="s">
        <v>28</v>
      </c>
      <c r="I27" s="212" t="s">
        <v>28</v>
      </c>
      <c r="J27" s="203"/>
      <c r="K27" s="203"/>
    </row>
    <row r="28" customHeight="1" spans="1:10">
      <c r="A28" s="178">
        <v>1</v>
      </c>
      <c r="B28" s="178" t="s">
        <v>51</v>
      </c>
      <c r="C28" s="195">
        <v>199558676336.18</v>
      </c>
      <c r="D28" s="195">
        <v>-96668075631.0509</v>
      </c>
      <c r="E28" s="196">
        <f>C28+D28</f>
        <v>102890600705.129</v>
      </c>
      <c r="F28" s="196">
        <v>119089897387.64</v>
      </c>
      <c r="G28" s="196">
        <v>2229039788.91</v>
      </c>
      <c r="H28" s="196">
        <v>54850183758.39</v>
      </c>
      <c r="I28" s="196">
        <f t="shared" ref="I28:I32" si="1">E28+F28+G28+H28</f>
        <v>279059721640.069</v>
      </c>
      <c r="J28" s="206"/>
    </row>
    <row r="29" customHeight="1" spans="1:11">
      <c r="A29" s="178">
        <v>2</v>
      </c>
      <c r="B29" s="178" t="s">
        <v>52</v>
      </c>
      <c r="C29" s="195">
        <v>4114611883.2202</v>
      </c>
      <c r="D29" s="195">
        <v>0</v>
      </c>
      <c r="E29" s="196">
        <f t="shared" ref="E29:E32" si="2">C29+D29</f>
        <v>4114611883.2202</v>
      </c>
      <c r="F29" s="197">
        <v>2455461801.81</v>
      </c>
      <c r="G29" s="196"/>
      <c r="H29" s="196"/>
      <c r="I29" s="196">
        <f t="shared" si="1"/>
        <v>6570073685.0302</v>
      </c>
      <c r="J29" s="206"/>
      <c r="K29" s="206"/>
    </row>
    <row r="30" customHeight="1" spans="1:11">
      <c r="A30" s="178">
        <v>3</v>
      </c>
      <c r="B30" s="178" t="s">
        <v>53</v>
      </c>
      <c r="C30" s="195">
        <v>2057305941.6101</v>
      </c>
      <c r="D30" s="195">
        <v>0</v>
      </c>
      <c r="E30" s="196">
        <f t="shared" si="2"/>
        <v>2057305941.6101</v>
      </c>
      <c r="F30" s="197">
        <v>1227730900.9</v>
      </c>
      <c r="G30" s="196"/>
      <c r="H30" s="196"/>
      <c r="I30" s="196">
        <f t="shared" si="1"/>
        <v>3285036842.5101</v>
      </c>
      <c r="J30" s="206"/>
      <c r="K30" s="206"/>
    </row>
    <row r="31" spans="1:11">
      <c r="A31" s="178">
        <v>4</v>
      </c>
      <c r="B31" s="184" t="s">
        <v>54</v>
      </c>
      <c r="C31" s="195">
        <v>6912547963.8099</v>
      </c>
      <c r="D31" s="195">
        <v>0</v>
      </c>
      <c r="E31" s="196">
        <f t="shared" si="2"/>
        <v>6912547963.8099</v>
      </c>
      <c r="F31" s="197">
        <v>4125175827.04</v>
      </c>
      <c r="G31" s="196"/>
      <c r="H31" s="196"/>
      <c r="I31" s="196">
        <f t="shared" si="1"/>
        <v>11037723790.8499</v>
      </c>
      <c r="J31" s="206"/>
      <c r="K31" s="206"/>
    </row>
    <row r="32" ht="21" customHeight="1" spans="1:11">
      <c r="A32" s="178">
        <v>5</v>
      </c>
      <c r="B32" s="178" t="s">
        <v>55</v>
      </c>
      <c r="C32" s="195">
        <v>4114611883.2202</v>
      </c>
      <c r="D32" s="195">
        <v>-275749273</v>
      </c>
      <c r="E32" s="196">
        <f t="shared" si="2"/>
        <v>3838862610.2202</v>
      </c>
      <c r="F32" s="197">
        <v>2455461801.81</v>
      </c>
      <c r="G32" s="196">
        <v>159217127.78</v>
      </c>
      <c r="H32" s="196">
        <v>3917870268.46</v>
      </c>
      <c r="I32" s="196">
        <f t="shared" si="1"/>
        <v>10371411808.2702</v>
      </c>
      <c r="J32" s="206"/>
      <c r="K32" s="206"/>
    </row>
    <row r="33" ht="36.75" customHeight="1" spans="1:11">
      <c r="A33" s="178"/>
      <c r="B33" s="22" t="s">
        <v>27</v>
      </c>
      <c r="C33" s="198">
        <f>SUM(C28:C32)</f>
        <v>216757754008.04</v>
      </c>
      <c r="D33" s="198">
        <f t="shared" ref="C33:I33" si="3">SUM(D28:D32)</f>
        <v>-96943824904.0509</v>
      </c>
      <c r="E33" s="198">
        <f t="shared" si="3"/>
        <v>119813929103.989</v>
      </c>
      <c r="F33" s="198">
        <f t="shared" si="3"/>
        <v>129353727719.2</v>
      </c>
      <c r="G33" s="198">
        <f t="shared" si="3"/>
        <v>2388256916.69</v>
      </c>
      <c r="H33" s="198">
        <f t="shared" si="3"/>
        <v>58768054026.85</v>
      </c>
      <c r="I33" s="198">
        <f t="shared" si="3"/>
        <v>310323967766.729</v>
      </c>
      <c r="J33" s="207"/>
      <c r="K33" s="207"/>
    </row>
    <row r="35" ht="12.75" hidden="1" customHeight="1" spans="1:3">
      <c r="A35" s="199" t="s">
        <v>56</v>
      </c>
      <c r="B35" s="199"/>
      <c r="C35" s="199"/>
    </row>
    <row r="36" spans="1:9">
      <c r="A36" s="200"/>
      <c r="B36" s="200"/>
      <c r="C36" s="200"/>
      <c r="H36" s="187"/>
      <c r="I36" s="181"/>
    </row>
    <row r="37" ht="42.75" customHeight="1" spans="2:9">
      <c r="B37" s="201"/>
      <c r="C37" s="201"/>
      <c r="E37" s="187"/>
      <c r="F37" s="187"/>
      <c r="G37" s="181"/>
      <c r="H37" s="181"/>
      <c r="I37" s="181"/>
    </row>
    <row r="38" spans="2:10">
      <c r="B38" s="201"/>
      <c r="C38" s="201"/>
      <c r="F38" s="187"/>
      <c r="J38" s="181">
        <f>I33-D33</f>
        <v>407267792670.78</v>
      </c>
    </row>
    <row r="39" spans="2:8">
      <c r="B39" s="202"/>
      <c r="C39" s="201"/>
      <c r="H39" s="187"/>
    </row>
    <row r="40" ht="22.5" spans="1:11">
      <c r="A40" s="203" t="s">
        <v>57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ht="35.25" customHeight="1" spans="1:11">
      <c r="A41" s="203" t="s">
        <v>58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ht="30.75" customHeight="1" spans="1:11">
      <c r="A42" s="203" t="s">
        <v>59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ht="22.5" spans="1:11">
      <c r="A43" s="203" t="s">
        <v>60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</sheetData>
  <mergeCells count="12">
    <mergeCell ref="A1:G1"/>
    <mergeCell ref="A2:G2"/>
    <mergeCell ref="A3:G3"/>
    <mergeCell ref="A4:G4"/>
    <mergeCell ref="A23:I23"/>
    <mergeCell ref="A24:I24"/>
    <mergeCell ref="A35:C35"/>
    <mergeCell ref="A36:C36"/>
    <mergeCell ref="A40:K40"/>
    <mergeCell ref="A41:K41"/>
    <mergeCell ref="A42:K42"/>
    <mergeCell ref="A43:K43"/>
  </mergeCells>
  <pageMargins left="0.747916666666667" right="0.747916666666667" top="0.393055555555556" bottom="0.409027777777778" header="0.511805555555556" footer="0.511805555555556"/>
  <pageSetup paperSize="1" scale="3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5"/>
  <sheetViews>
    <sheetView tabSelected="1" topLeftCell="A42" workbookViewId="0">
      <selection activeCell="A57" sqref="A57"/>
    </sheetView>
  </sheetViews>
  <sheetFormatPr defaultColWidth="8.88571428571429" defaultRowHeight="12.75"/>
  <cols>
    <col min="1" max="1" width="4.1047619047619" style="37" customWidth="1"/>
    <col min="2" max="2" width="22.4380952380952" style="37" customWidth="1"/>
    <col min="3" max="3" width="7.43809523809524" style="37" customWidth="1"/>
    <col min="4" max="4" width="25.552380952381" style="37" customWidth="1"/>
    <col min="5" max="5" width="23.6666666666667" style="37" customWidth="1"/>
    <col min="6" max="6" width="28.3333333333333" style="37" customWidth="1"/>
    <col min="7" max="7" width="21.3333333333333" style="37" customWidth="1"/>
    <col min="8" max="8" width="24.4380952380952" style="37" customWidth="1"/>
    <col min="9" max="9" width="22.6666666666667" style="37" customWidth="1"/>
    <col min="10" max="12" width="25.552380952381" style="37" customWidth="1"/>
    <col min="13" max="18" width="22" style="37" customWidth="1"/>
    <col min="19" max="19" width="28" style="37" customWidth="1"/>
    <col min="20" max="20" width="29.4380952380952" style="37" customWidth="1"/>
    <col min="21" max="21" width="6.43809523809524" style="37" customWidth="1"/>
    <col min="22" max="22" width="8.88571428571429" style="37"/>
    <col min="23" max="23" width="16.3333333333333" style="37" customWidth="1"/>
    <col min="24" max="24" width="16.8857142857143" style="37" customWidth="1"/>
    <col min="25" max="25" width="21" style="37" customWidth="1"/>
    <col min="26" max="26" width="8.88571428571429" style="37"/>
    <col min="27" max="27" width="17.4380952380952" style="37" customWidth="1"/>
    <col min="28" max="28" width="12.3333333333333" style="37" customWidth="1"/>
    <col min="29" max="29" width="17.8857142857143" style="37" customWidth="1"/>
    <col min="30" max="31" width="8.88571428571429" style="37"/>
    <col min="32" max="32" width="17.8857142857143" style="37" customWidth="1"/>
    <col min="33" max="33" width="16.3333333333333" style="37" customWidth="1"/>
    <col min="34" max="34" width="17.8857142857143" style="37" customWidth="1"/>
    <col min="35" max="16384" width="8.88571428571429" style="37"/>
  </cols>
  <sheetData>
    <row r="1" s="37" customFormat="1" ht="23.25" spans="1:21">
      <c r="A1" s="143" t="s">
        <v>61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="37" customFormat="1" ht="25.5" spans="1:21">
      <c r="A2" s="86" t="s">
        <v>62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="37" customFormat="1" ht="18" customHeight="1" spans="1:21">
      <c r="A3" s="144" t="s">
        <v>63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</row>
    <row r="4" s="37" customFormat="1" ht="18.75" spans="1:20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="37" customFormat="1" ht="20.25" spans="4:20"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="37" customFormat="1" ht="15.75" spans="1:21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 t="s">
        <v>65</v>
      </c>
      <c r="G6" s="29">
        <v>7</v>
      </c>
      <c r="H6" s="29">
        <v>8</v>
      </c>
      <c r="I6" s="29">
        <v>9</v>
      </c>
      <c r="J6" s="29" t="s">
        <v>66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 t="s">
        <v>67</v>
      </c>
      <c r="T6" s="29" t="s">
        <v>68</v>
      </c>
      <c r="U6" s="150"/>
    </row>
    <row r="7" s="37" customFormat="1" customHeight="1" spans="1:21">
      <c r="A7" s="146" t="s">
        <v>21</v>
      </c>
      <c r="B7" s="146" t="s">
        <v>22</v>
      </c>
      <c r="C7" s="146" t="s">
        <v>69</v>
      </c>
      <c r="D7" s="146" t="s">
        <v>70</v>
      </c>
      <c r="E7" s="146" t="s">
        <v>71</v>
      </c>
      <c r="F7" s="146" t="s">
        <v>72</v>
      </c>
      <c r="G7" s="147" t="s">
        <v>73</v>
      </c>
      <c r="H7" s="148"/>
      <c r="I7" s="161"/>
      <c r="J7" s="146" t="s">
        <v>50</v>
      </c>
      <c r="K7" s="162" t="s">
        <v>74</v>
      </c>
      <c r="L7" s="146" t="s">
        <v>25</v>
      </c>
      <c r="M7" s="146" t="s">
        <v>75</v>
      </c>
      <c r="N7" s="146" t="s">
        <v>76</v>
      </c>
      <c r="O7" s="146" t="s">
        <v>77</v>
      </c>
      <c r="P7" s="146" t="s">
        <v>78</v>
      </c>
      <c r="Q7" s="146" t="s">
        <v>79</v>
      </c>
      <c r="R7" s="146" t="s">
        <v>80</v>
      </c>
      <c r="S7" s="146" t="s">
        <v>81</v>
      </c>
      <c r="T7" s="146" t="s">
        <v>82</v>
      </c>
      <c r="U7" s="166" t="s">
        <v>21</v>
      </c>
    </row>
    <row r="8" s="37" customFormat="1" ht="50.25" customHeight="1" spans="1:21">
      <c r="A8" s="149"/>
      <c r="B8" s="149"/>
      <c r="C8" s="149"/>
      <c r="D8" s="149"/>
      <c r="E8" s="149"/>
      <c r="F8" s="149"/>
      <c r="G8" s="70" t="s">
        <v>83</v>
      </c>
      <c r="H8" s="70" t="s">
        <v>84</v>
      </c>
      <c r="I8" s="70" t="s">
        <v>85</v>
      </c>
      <c r="J8" s="149"/>
      <c r="K8" s="163"/>
      <c r="L8" s="149"/>
      <c r="M8" s="149"/>
      <c r="N8" s="149"/>
      <c r="O8" s="149"/>
      <c r="P8" s="149"/>
      <c r="Q8" s="149"/>
      <c r="R8" s="149"/>
      <c r="S8" s="149"/>
      <c r="T8" s="149"/>
      <c r="U8" s="167"/>
    </row>
    <row r="9" s="37" customFormat="1" ht="21" customHeight="1" spans="1:21">
      <c r="A9" s="150"/>
      <c r="B9" s="150"/>
      <c r="C9" s="150"/>
      <c r="D9" s="214" t="s">
        <v>28</v>
      </c>
      <c r="E9" s="214" t="s">
        <v>28</v>
      </c>
      <c r="F9" s="214" t="s">
        <v>28</v>
      </c>
      <c r="G9" s="214" t="s">
        <v>28</v>
      </c>
      <c r="H9" s="214" t="s">
        <v>28</v>
      </c>
      <c r="I9" s="214" t="s">
        <v>28</v>
      </c>
      <c r="J9" s="214" t="s">
        <v>28</v>
      </c>
      <c r="K9" s="214" t="s">
        <v>28</v>
      </c>
      <c r="L9" s="214" t="s">
        <v>28</v>
      </c>
      <c r="M9" s="214" t="s">
        <v>28</v>
      </c>
      <c r="N9" s="214" t="s">
        <v>28</v>
      </c>
      <c r="O9" s="214" t="s">
        <v>28</v>
      </c>
      <c r="P9" s="214" t="s">
        <v>28</v>
      </c>
      <c r="Q9" s="214" t="s">
        <v>28</v>
      </c>
      <c r="R9" s="214" t="s">
        <v>28</v>
      </c>
      <c r="S9" s="214" t="s">
        <v>28</v>
      </c>
      <c r="T9" s="214" t="s">
        <v>28</v>
      </c>
      <c r="U9" s="150"/>
    </row>
    <row r="10" s="37" customFormat="1" ht="30" customHeight="1" spans="1:34">
      <c r="A10" s="150">
        <v>1</v>
      </c>
      <c r="B10" s="151" t="s">
        <v>86</v>
      </c>
      <c r="C10" s="152">
        <v>17</v>
      </c>
      <c r="D10" s="153">
        <v>2641690757.7577</v>
      </c>
      <c r="E10" s="153">
        <v>302419952.1309</v>
      </c>
      <c r="F10" s="154">
        <f t="shared" ref="F10:F46" si="0">D10+E10</f>
        <v>2944110709.8886</v>
      </c>
      <c r="G10" s="153">
        <v>396164833.15</v>
      </c>
      <c r="H10" s="153">
        <v>0</v>
      </c>
      <c r="I10" s="153">
        <f>599233219.09-G10-H10</f>
        <v>203068385.94</v>
      </c>
      <c r="J10" s="153">
        <f t="shared" ref="J10:J46" si="1">F10-G10-H10-I10</f>
        <v>2344877490.7986</v>
      </c>
      <c r="K10" s="153">
        <v>1782410902.5032</v>
      </c>
      <c r="L10" s="153">
        <v>199001269.6475</v>
      </c>
      <c r="M10" s="153">
        <v>116810663.1586</v>
      </c>
      <c r="N10" s="153">
        <f t="shared" ref="N10:N16" si="2">M10/2</f>
        <v>58405331.5793</v>
      </c>
      <c r="O10" s="153">
        <f t="shared" ref="O10:O45" si="3">M10-N10</f>
        <v>58405331.5793</v>
      </c>
      <c r="P10" s="153">
        <v>3940891763.4474</v>
      </c>
      <c r="Q10" s="153">
        <v>0</v>
      </c>
      <c r="R10" s="153">
        <f t="shared" ref="R10:R46" si="4">P10-Q10</f>
        <v>3940891763.4474</v>
      </c>
      <c r="S10" s="168">
        <f t="shared" ref="S10:S46" si="5">F10+K10+L10+M10+P10</f>
        <v>8983225308.6453</v>
      </c>
      <c r="T10" s="169">
        <f t="shared" ref="T10:T46" si="6">J10+K10+L10+O10+R10</f>
        <v>8325586757.976</v>
      </c>
      <c r="U10" s="150">
        <v>1</v>
      </c>
      <c r="AH10" s="139">
        <v>0</v>
      </c>
    </row>
    <row r="11" s="37" customFormat="1" ht="30" customHeight="1" spans="1:34">
      <c r="A11" s="150">
        <v>2</v>
      </c>
      <c r="B11" s="151" t="s">
        <v>87</v>
      </c>
      <c r="C11" s="155">
        <v>21</v>
      </c>
      <c r="D11" s="153">
        <v>2810304684.247</v>
      </c>
      <c r="E11" s="153">
        <v>0</v>
      </c>
      <c r="F11" s="154">
        <f t="shared" si="0"/>
        <v>2810304684.247</v>
      </c>
      <c r="G11" s="153">
        <v>643225627.54</v>
      </c>
      <c r="H11" s="153">
        <v>0</v>
      </c>
      <c r="I11" s="153">
        <f>899533804.42-G11-H11</f>
        <v>256308176.88</v>
      </c>
      <c r="J11" s="153">
        <f t="shared" si="1"/>
        <v>1910770879.827</v>
      </c>
      <c r="K11" s="153">
        <v>1677095191.3518</v>
      </c>
      <c r="L11" s="153">
        <v>181767481.0338</v>
      </c>
      <c r="M11" s="153">
        <v>124266458.0935</v>
      </c>
      <c r="N11" s="153">
        <v>0</v>
      </c>
      <c r="O11" s="153">
        <f t="shared" si="3"/>
        <v>124266458.0935</v>
      </c>
      <c r="P11" s="153">
        <v>4509875465.0864</v>
      </c>
      <c r="Q11" s="153">
        <v>0</v>
      </c>
      <c r="R11" s="153">
        <f t="shared" si="4"/>
        <v>4509875465.0864</v>
      </c>
      <c r="S11" s="168">
        <f t="shared" si="5"/>
        <v>9303309279.8125</v>
      </c>
      <c r="T11" s="169">
        <f t="shared" si="6"/>
        <v>8403775475.3925</v>
      </c>
      <c r="U11" s="150">
        <v>2</v>
      </c>
      <c r="AH11" s="139">
        <v>0</v>
      </c>
    </row>
    <row r="12" s="37" customFormat="1" ht="30" customHeight="1" spans="1:34">
      <c r="A12" s="150">
        <v>3</v>
      </c>
      <c r="B12" s="151" t="s">
        <v>88</v>
      </c>
      <c r="C12" s="155">
        <v>31</v>
      </c>
      <c r="D12" s="153">
        <v>2836420624.8187</v>
      </c>
      <c r="E12" s="153">
        <v>10993591950.7282</v>
      </c>
      <c r="F12" s="154">
        <f t="shared" si="0"/>
        <v>13830012575.5469</v>
      </c>
      <c r="G12" s="153">
        <v>350207682.37</v>
      </c>
      <c r="H12" s="153">
        <v>0</v>
      </c>
      <c r="I12" s="153">
        <f>1052324696.61-G12-H12</f>
        <v>702117014.24</v>
      </c>
      <c r="J12" s="153">
        <f t="shared" si="1"/>
        <v>12777687878.9369</v>
      </c>
      <c r="K12" s="153">
        <v>8921910357.6749</v>
      </c>
      <c r="L12" s="153">
        <v>198693790.2601</v>
      </c>
      <c r="M12" s="153">
        <v>125421256.5224</v>
      </c>
      <c r="N12" s="153">
        <f t="shared" si="2"/>
        <v>62710628.2612</v>
      </c>
      <c r="O12" s="153">
        <f t="shared" si="3"/>
        <v>62710628.2612</v>
      </c>
      <c r="P12" s="153">
        <v>4599325784.77</v>
      </c>
      <c r="Q12" s="153">
        <v>0</v>
      </c>
      <c r="R12" s="153">
        <f t="shared" si="4"/>
        <v>4599325784.77</v>
      </c>
      <c r="S12" s="168">
        <f t="shared" si="5"/>
        <v>27675363764.7743</v>
      </c>
      <c r="T12" s="169">
        <f t="shared" si="6"/>
        <v>26560328439.9031</v>
      </c>
      <c r="U12" s="150">
        <v>3</v>
      </c>
      <c r="AH12" s="139">
        <v>0</v>
      </c>
    </row>
    <row r="13" s="37" customFormat="1" ht="30" customHeight="1" spans="1:34">
      <c r="A13" s="150">
        <v>4</v>
      </c>
      <c r="B13" s="151" t="s">
        <v>89</v>
      </c>
      <c r="C13" s="155">
        <v>21</v>
      </c>
      <c r="D13" s="153">
        <v>2805039909.2752</v>
      </c>
      <c r="E13" s="153">
        <v>552452805.2203</v>
      </c>
      <c r="F13" s="154">
        <f t="shared" si="0"/>
        <v>3357492714.4955</v>
      </c>
      <c r="G13" s="153">
        <v>432550581.2</v>
      </c>
      <c r="H13" s="153">
        <v>0</v>
      </c>
      <c r="I13" s="153">
        <f>548769591.58-G13-H13</f>
        <v>116219010.38</v>
      </c>
      <c r="J13" s="153">
        <f t="shared" si="1"/>
        <v>2808723122.9155</v>
      </c>
      <c r="K13" s="153">
        <v>2049416927.6928</v>
      </c>
      <c r="L13" s="153">
        <v>256442688.8002</v>
      </c>
      <c r="M13" s="153">
        <v>124033659.5141</v>
      </c>
      <c r="N13" s="153">
        <v>0</v>
      </c>
      <c r="O13" s="153">
        <f t="shared" si="3"/>
        <v>124033659.5141</v>
      </c>
      <c r="P13" s="153">
        <v>4793853336.523</v>
      </c>
      <c r="Q13" s="153">
        <v>0</v>
      </c>
      <c r="R13" s="153">
        <f t="shared" si="4"/>
        <v>4793853336.523</v>
      </c>
      <c r="S13" s="168">
        <f t="shared" si="5"/>
        <v>10581239327.0256</v>
      </c>
      <c r="T13" s="169">
        <f t="shared" si="6"/>
        <v>10032469735.4456</v>
      </c>
      <c r="U13" s="150">
        <v>4</v>
      </c>
      <c r="AH13" s="139">
        <v>0</v>
      </c>
    </row>
    <row r="14" s="37" customFormat="1" ht="30" customHeight="1" spans="1:34">
      <c r="A14" s="150">
        <v>5</v>
      </c>
      <c r="B14" s="151" t="s">
        <v>90</v>
      </c>
      <c r="C14" s="155">
        <v>20</v>
      </c>
      <c r="D14" s="153">
        <v>3374556990.7194</v>
      </c>
      <c r="E14" s="153">
        <v>0</v>
      </c>
      <c r="F14" s="154">
        <f t="shared" si="0"/>
        <v>3374556990.7194</v>
      </c>
      <c r="G14" s="153">
        <v>1305867333.96</v>
      </c>
      <c r="H14" s="153">
        <v>201255000</v>
      </c>
      <c r="I14" s="153">
        <f>2748159603.17-G14-H14</f>
        <v>1241037269.21</v>
      </c>
      <c r="J14" s="153">
        <f t="shared" si="1"/>
        <v>626397387.5494</v>
      </c>
      <c r="K14" s="153">
        <v>2013821965.2118</v>
      </c>
      <c r="L14" s="153">
        <v>204157450.5902</v>
      </c>
      <c r="M14" s="153">
        <v>149216648.0104</v>
      </c>
      <c r="N14" s="153">
        <v>0</v>
      </c>
      <c r="O14" s="153">
        <f t="shared" si="3"/>
        <v>149216648.0104</v>
      </c>
      <c r="P14" s="153">
        <v>5246941483.8205</v>
      </c>
      <c r="Q14" s="153">
        <v>0</v>
      </c>
      <c r="R14" s="153">
        <f t="shared" si="4"/>
        <v>5246941483.8205</v>
      </c>
      <c r="S14" s="168">
        <f t="shared" si="5"/>
        <v>10988694538.3523</v>
      </c>
      <c r="T14" s="169">
        <f t="shared" si="6"/>
        <v>8240534935.1823</v>
      </c>
      <c r="U14" s="150">
        <v>5</v>
      </c>
      <c r="AH14" s="139">
        <v>0</v>
      </c>
    </row>
    <row r="15" s="37" customFormat="1" ht="30" customHeight="1" spans="1:34">
      <c r="A15" s="150">
        <v>6</v>
      </c>
      <c r="B15" s="151" t="s">
        <v>91</v>
      </c>
      <c r="C15" s="155">
        <v>8</v>
      </c>
      <c r="D15" s="153">
        <v>2496213015.2208</v>
      </c>
      <c r="E15" s="153">
        <v>9438376097.6502</v>
      </c>
      <c r="F15" s="154">
        <f t="shared" si="0"/>
        <v>11934589112.871</v>
      </c>
      <c r="G15" s="153">
        <v>191569435.62</v>
      </c>
      <c r="H15" s="153">
        <v>0</v>
      </c>
      <c r="I15" s="153">
        <f>615763346.06-G15-H15</f>
        <v>424193910.44</v>
      </c>
      <c r="J15" s="153">
        <f t="shared" si="1"/>
        <v>11318825766.811</v>
      </c>
      <c r="K15" s="153">
        <v>7544097865.1183</v>
      </c>
      <c r="L15" s="153">
        <v>150864424.2285</v>
      </c>
      <c r="M15" s="153">
        <v>110377907.3447</v>
      </c>
      <c r="N15" s="153">
        <f t="shared" si="2"/>
        <v>55188953.67235</v>
      </c>
      <c r="O15" s="153">
        <f t="shared" si="3"/>
        <v>55188953.67235</v>
      </c>
      <c r="P15" s="153">
        <v>3763964553.2782</v>
      </c>
      <c r="Q15" s="153">
        <v>0</v>
      </c>
      <c r="R15" s="153">
        <f t="shared" si="4"/>
        <v>3763964553.2782</v>
      </c>
      <c r="S15" s="168">
        <f t="shared" si="5"/>
        <v>23503893862.8407</v>
      </c>
      <c r="T15" s="169">
        <f t="shared" si="6"/>
        <v>22832941563.1084</v>
      </c>
      <c r="U15" s="150">
        <v>6</v>
      </c>
      <c r="AH15" s="139">
        <v>0</v>
      </c>
    </row>
    <row r="16" s="37" customFormat="1" ht="30" customHeight="1" spans="1:34">
      <c r="A16" s="150">
        <v>7</v>
      </c>
      <c r="B16" s="151" t="s">
        <v>92</v>
      </c>
      <c r="C16" s="155">
        <v>23</v>
      </c>
      <c r="D16" s="153">
        <v>3163865323.7713</v>
      </c>
      <c r="E16" s="153">
        <v>0</v>
      </c>
      <c r="F16" s="154">
        <f t="shared" si="0"/>
        <v>3163865323.7713</v>
      </c>
      <c r="G16" s="153">
        <v>178220193.87</v>
      </c>
      <c r="H16" s="153">
        <v>0</v>
      </c>
      <c r="I16" s="153">
        <f>311380373.48-G16-H16</f>
        <v>133160179.61</v>
      </c>
      <c r="J16" s="153">
        <f t="shared" si="1"/>
        <v>2852484950.2913</v>
      </c>
      <c r="K16" s="153">
        <v>1888088273.9573</v>
      </c>
      <c r="L16" s="153">
        <v>199772071.0161</v>
      </c>
      <c r="M16" s="153">
        <v>139900253.4756</v>
      </c>
      <c r="N16" s="153">
        <f t="shared" si="2"/>
        <v>69950126.7378</v>
      </c>
      <c r="O16" s="153">
        <f t="shared" si="3"/>
        <v>69950126.7378</v>
      </c>
      <c r="P16" s="153">
        <v>4714752588.6189</v>
      </c>
      <c r="Q16" s="153">
        <v>0</v>
      </c>
      <c r="R16" s="153">
        <f t="shared" si="4"/>
        <v>4714752588.6189</v>
      </c>
      <c r="S16" s="168">
        <f t="shared" si="5"/>
        <v>10106378510.8392</v>
      </c>
      <c r="T16" s="169">
        <f t="shared" si="6"/>
        <v>9725048010.6214</v>
      </c>
      <c r="U16" s="150">
        <v>7</v>
      </c>
      <c r="AH16" s="139">
        <v>0</v>
      </c>
    </row>
    <row r="17" s="37" customFormat="1" ht="30" customHeight="1" spans="1:34">
      <c r="A17" s="150">
        <v>8</v>
      </c>
      <c r="B17" s="151" t="s">
        <v>93</v>
      </c>
      <c r="C17" s="155">
        <v>27</v>
      </c>
      <c r="D17" s="153">
        <v>3505109352.4943</v>
      </c>
      <c r="E17" s="153">
        <v>0</v>
      </c>
      <c r="F17" s="154">
        <f t="shared" si="0"/>
        <v>3505109352.4943</v>
      </c>
      <c r="G17" s="153">
        <v>124894425.55</v>
      </c>
      <c r="H17" s="153">
        <v>0</v>
      </c>
      <c r="I17" s="153">
        <f>330239340.73-G17-H17</f>
        <v>205344915.18</v>
      </c>
      <c r="J17" s="153">
        <f t="shared" si="1"/>
        <v>3174870011.7643</v>
      </c>
      <c r="K17" s="153">
        <v>2091731218.0307</v>
      </c>
      <c r="L17" s="153">
        <v>201758389.6364</v>
      </c>
      <c r="M17" s="153">
        <v>154989431.1838</v>
      </c>
      <c r="N17" s="153">
        <v>0</v>
      </c>
      <c r="O17" s="153">
        <f t="shared" si="3"/>
        <v>154989431.1838</v>
      </c>
      <c r="P17" s="153">
        <v>4888059088.1556</v>
      </c>
      <c r="Q17" s="153">
        <v>0</v>
      </c>
      <c r="R17" s="153">
        <f t="shared" si="4"/>
        <v>4888059088.1556</v>
      </c>
      <c r="S17" s="168">
        <f t="shared" si="5"/>
        <v>10841647479.5008</v>
      </c>
      <c r="T17" s="169">
        <f t="shared" si="6"/>
        <v>10511408138.7708</v>
      </c>
      <c r="U17" s="150">
        <v>8</v>
      </c>
      <c r="AH17" s="139">
        <v>0</v>
      </c>
    </row>
    <row r="18" s="37" customFormat="1" ht="30" customHeight="1" spans="1:34">
      <c r="A18" s="150">
        <v>9</v>
      </c>
      <c r="B18" s="151" t="s">
        <v>94</v>
      </c>
      <c r="C18" s="155">
        <v>18</v>
      </c>
      <c r="D18" s="153">
        <v>2836904351.8702</v>
      </c>
      <c r="E18" s="153">
        <v>0</v>
      </c>
      <c r="F18" s="154">
        <f t="shared" si="0"/>
        <v>2836904351.8702</v>
      </c>
      <c r="G18" s="153">
        <v>1571677107.79</v>
      </c>
      <c r="H18" s="153">
        <v>541305066.4</v>
      </c>
      <c r="I18" s="153">
        <f>2191542602.4-G18-H18</f>
        <v>78560428.2100002</v>
      </c>
      <c r="J18" s="153">
        <f t="shared" si="1"/>
        <v>645361749.4702</v>
      </c>
      <c r="K18" s="153">
        <v>1692968977.1707</v>
      </c>
      <c r="L18" s="153">
        <v>179343767.4539</v>
      </c>
      <c r="M18" s="153">
        <v>125442646.0349</v>
      </c>
      <c r="N18" s="153">
        <f t="shared" ref="N18:N21" si="7">M18/2</f>
        <v>62721323.01745</v>
      </c>
      <c r="O18" s="153">
        <f t="shared" si="3"/>
        <v>62721323.01745</v>
      </c>
      <c r="P18" s="153">
        <v>4028633164.2032</v>
      </c>
      <c r="Q18" s="153">
        <v>0</v>
      </c>
      <c r="R18" s="153">
        <f t="shared" si="4"/>
        <v>4028633164.2032</v>
      </c>
      <c r="S18" s="168">
        <f t="shared" si="5"/>
        <v>8863292906.7329</v>
      </c>
      <c r="T18" s="169">
        <f t="shared" si="6"/>
        <v>6609028981.31545</v>
      </c>
      <c r="U18" s="150">
        <v>9</v>
      </c>
      <c r="AH18" s="139">
        <v>0</v>
      </c>
    </row>
    <row r="19" s="37" customFormat="1" ht="30" customHeight="1" spans="1:34">
      <c r="A19" s="150">
        <v>10</v>
      </c>
      <c r="B19" s="151" t="s">
        <v>95</v>
      </c>
      <c r="C19" s="155">
        <v>25</v>
      </c>
      <c r="D19" s="153">
        <v>2864481812.3395</v>
      </c>
      <c r="E19" s="153">
        <v>17825414108.6166</v>
      </c>
      <c r="F19" s="154">
        <f t="shared" si="0"/>
        <v>20689895920.9561</v>
      </c>
      <c r="G19" s="153">
        <v>143164087.37</v>
      </c>
      <c r="H19" s="153">
        <v>0</v>
      </c>
      <c r="I19" s="153">
        <f>1417714970.66-G19-H19</f>
        <v>1274550883.29</v>
      </c>
      <c r="J19" s="153">
        <f t="shared" si="1"/>
        <v>19272180950.2961</v>
      </c>
      <c r="K19" s="153">
        <v>13500824810.8846</v>
      </c>
      <c r="L19" s="153">
        <v>258472771.5235</v>
      </c>
      <c r="M19" s="153">
        <v>126662070.1617</v>
      </c>
      <c r="N19" s="153">
        <f t="shared" si="7"/>
        <v>63331035.08085</v>
      </c>
      <c r="O19" s="153">
        <f t="shared" si="3"/>
        <v>63331035.08085</v>
      </c>
      <c r="P19" s="153">
        <v>5016091058.0836</v>
      </c>
      <c r="Q19" s="153">
        <v>0</v>
      </c>
      <c r="R19" s="153">
        <f t="shared" si="4"/>
        <v>5016091058.0836</v>
      </c>
      <c r="S19" s="168">
        <f t="shared" si="5"/>
        <v>39591946631.6095</v>
      </c>
      <c r="T19" s="169">
        <f t="shared" si="6"/>
        <v>38110900625.8687</v>
      </c>
      <c r="U19" s="150">
        <v>10</v>
      </c>
      <c r="AH19" s="139">
        <v>0</v>
      </c>
    </row>
    <row r="20" s="37" customFormat="1" ht="30" customHeight="1" spans="1:34">
      <c r="A20" s="150">
        <v>11</v>
      </c>
      <c r="B20" s="151" t="s">
        <v>96</v>
      </c>
      <c r="C20" s="155">
        <v>13</v>
      </c>
      <c r="D20" s="153">
        <v>2523928667.8277</v>
      </c>
      <c r="E20" s="153">
        <v>0</v>
      </c>
      <c r="F20" s="154">
        <f t="shared" si="0"/>
        <v>2523928667.8277</v>
      </c>
      <c r="G20" s="153">
        <v>300644014.36</v>
      </c>
      <c r="H20" s="153">
        <v>0</v>
      </c>
      <c r="I20" s="153">
        <f>849644303.48-G20-H20</f>
        <v>549000289.12</v>
      </c>
      <c r="J20" s="153">
        <f t="shared" si="1"/>
        <v>1674284364.3477</v>
      </c>
      <c r="K20" s="153">
        <v>1506195629.1916</v>
      </c>
      <c r="L20" s="153">
        <v>161802446.6414</v>
      </c>
      <c r="M20" s="153">
        <v>111603442.0713</v>
      </c>
      <c r="N20" s="153">
        <v>0</v>
      </c>
      <c r="O20" s="153">
        <f t="shared" si="3"/>
        <v>111603442.0713</v>
      </c>
      <c r="P20" s="153">
        <v>3799274972.1831</v>
      </c>
      <c r="Q20" s="153">
        <v>0</v>
      </c>
      <c r="R20" s="153">
        <f t="shared" si="4"/>
        <v>3799274972.1831</v>
      </c>
      <c r="S20" s="168">
        <f t="shared" si="5"/>
        <v>8102805157.9151</v>
      </c>
      <c r="T20" s="169">
        <f t="shared" si="6"/>
        <v>7253160854.4351</v>
      </c>
      <c r="U20" s="150">
        <v>11</v>
      </c>
      <c r="AH20" s="139">
        <v>0</v>
      </c>
    </row>
    <row r="21" s="37" customFormat="1" ht="30" customHeight="1" spans="1:34">
      <c r="A21" s="150">
        <v>12</v>
      </c>
      <c r="B21" s="151" t="s">
        <v>97</v>
      </c>
      <c r="C21" s="155">
        <v>18</v>
      </c>
      <c r="D21" s="153">
        <v>2637909966.4396</v>
      </c>
      <c r="E21" s="153">
        <v>1539594629.4151</v>
      </c>
      <c r="F21" s="154">
        <f t="shared" si="0"/>
        <v>4177504595.8547</v>
      </c>
      <c r="G21" s="153">
        <v>1034893823.44</v>
      </c>
      <c r="H21" s="153">
        <v>510923032.41</v>
      </c>
      <c r="I21" s="153">
        <f>1618866670.31-G21-H21</f>
        <v>73049814.4599999</v>
      </c>
      <c r="J21" s="153">
        <f t="shared" si="1"/>
        <v>2558637925.5447</v>
      </c>
      <c r="K21" s="153">
        <v>2465165868.7228</v>
      </c>
      <c r="L21" s="153">
        <v>236634929.282</v>
      </c>
      <c r="M21" s="153">
        <v>116643483.5825</v>
      </c>
      <c r="N21" s="153">
        <f t="shared" si="7"/>
        <v>58321741.79125</v>
      </c>
      <c r="O21" s="153">
        <f t="shared" si="3"/>
        <v>58321741.79125</v>
      </c>
      <c r="P21" s="153">
        <v>4843092456.5927</v>
      </c>
      <c r="Q21" s="153">
        <v>0</v>
      </c>
      <c r="R21" s="153">
        <f t="shared" si="4"/>
        <v>4843092456.5927</v>
      </c>
      <c r="S21" s="168">
        <f t="shared" si="5"/>
        <v>11839041334.0347</v>
      </c>
      <c r="T21" s="169">
        <f t="shared" si="6"/>
        <v>10161852921.9334</v>
      </c>
      <c r="U21" s="150">
        <v>12</v>
      </c>
      <c r="AH21" s="139">
        <v>0</v>
      </c>
    </row>
    <row r="22" s="37" customFormat="1" ht="30" customHeight="1" spans="1:34">
      <c r="A22" s="150">
        <v>13</v>
      </c>
      <c r="B22" s="151" t="s">
        <v>98</v>
      </c>
      <c r="C22" s="155">
        <v>16</v>
      </c>
      <c r="D22" s="153">
        <v>2522504429.5891</v>
      </c>
      <c r="E22" s="153">
        <v>0</v>
      </c>
      <c r="F22" s="154">
        <f t="shared" si="0"/>
        <v>2522504429.5891</v>
      </c>
      <c r="G22" s="153">
        <v>620818044.47</v>
      </c>
      <c r="H22" s="153">
        <v>345000000</v>
      </c>
      <c r="I22" s="153">
        <f>1259961364.16-G22-H22</f>
        <v>294143319.69</v>
      </c>
      <c r="J22" s="153">
        <f t="shared" si="1"/>
        <v>1262543065.4291</v>
      </c>
      <c r="K22" s="153">
        <v>1505345691.7799</v>
      </c>
      <c r="L22" s="153">
        <v>167376086.6715</v>
      </c>
      <c r="M22" s="153">
        <v>111540464.8995</v>
      </c>
      <c r="N22" s="153">
        <v>0</v>
      </c>
      <c r="O22" s="153">
        <f t="shared" si="3"/>
        <v>111540464.8995</v>
      </c>
      <c r="P22" s="153">
        <v>3918811085.4397</v>
      </c>
      <c r="Q22" s="153">
        <v>0</v>
      </c>
      <c r="R22" s="153">
        <f t="shared" si="4"/>
        <v>3918811085.4397</v>
      </c>
      <c r="S22" s="168">
        <f t="shared" si="5"/>
        <v>8225577758.3797</v>
      </c>
      <c r="T22" s="169">
        <f t="shared" si="6"/>
        <v>6965616394.2197</v>
      </c>
      <c r="U22" s="150">
        <v>13</v>
      </c>
      <c r="AH22" s="139">
        <v>0</v>
      </c>
    </row>
    <row r="23" s="37" customFormat="1" ht="30" customHeight="1" spans="1:34">
      <c r="A23" s="150">
        <v>14</v>
      </c>
      <c r="B23" s="151" t="s">
        <v>99</v>
      </c>
      <c r="C23" s="155">
        <v>17</v>
      </c>
      <c r="D23" s="153">
        <v>2837149195.8698</v>
      </c>
      <c r="E23" s="153">
        <v>0</v>
      </c>
      <c r="F23" s="154">
        <f t="shared" si="0"/>
        <v>2837149195.8698</v>
      </c>
      <c r="G23" s="153">
        <v>595737640.24</v>
      </c>
      <c r="H23" s="153">
        <v>0</v>
      </c>
      <c r="I23" s="153">
        <f>674304848.74-G23-H23</f>
        <v>78567208.5</v>
      </c>
      <c r="J23" s="153">
        <f t="shared" si="1"/>
        <v>2162844347.1298</v>
      </c>
      <c r="K23" s="153">
        <v>1693115091.8286</v>
      </c>
      <c r="L23" s="153">
        <v>207469839.7693</v>
      </c>
      <c r="M23" s="153">
        <v>125453472.5824</v>
      </c>
      <c r="N23" s="153">
        <v>0</v>
      </c>
      <c r="O23" s="153">
        <f t="shared" si="3"/>
        <v>125453472.5824</v>
      </c>
      <c r="P23" s="153">
        <v>4309221974.6796</v>
      </c>
      <c r="Q23" s="153">
        <v>0</v>
      </c>
      <c r="R23" s="153">
        <f t="shared" si="4"/>
        <v>4309221974.6796</v>
      </c>
      <c r="S23" s="168">
        <f t="shared" si="5"/>
        <v>9172409574.7297</v>
      </c>
      <c r="T23" s="169">
        <f t="shared" si="6"/>
        <v>8498104725.9897</v>
      </c>
      <c r="U23" s="150">
        <v>14</v>
      </c>
      <c r="AH23" s="139">
        <v>0</v>
      </c>
    </row>
    <row r="24" s="37" customFormat="1" ht="30" customHeight="1" spans="1:34">
      <c r="A24" s="150">
        <v>15</v>
      </c>
      <c r="B24" s="151" t="s">
        <v>100</v>
      </c>
      <c r="C24" s="155">
        <v>11</v>
      </c>
      <c r="D24" s="153">
        <v>2657301814.3342</v>
      </c>
      <c r="E24" s="153">
        <v>0</v>
      </c>
      <c r="F24" s="154">
        <f t="shared" si="0"/>
        <v>2657301814.3342</v>
      </c>
      <c r="G24" s="153">
        <v>256939114.21</v>
      </c>
      <c r="H24" s="153">
        <v>638494476.52</v>
      </c>
      <c r="I24" s="153">
        <f>1311872064.84-G24-H24</f>
        <v>416438474.11</v>
      </c>
      <c r="J24" s="153">
        <f t="shared" si="1"/>
        <v>1345429749.4942</v>
      </c>
      <c r="K24" s="153">
        <v>1585788231.3428</v>
      </c>
      <c r="L24" s="153">
        <v>168171534.233</v>
      </c>
      <c r="M24" s="153">
        <v>117500955.1111</v>
      </c>
      <c r="N24" s="153">
        <v>0</v>
      </c>
      <c r="O24" s="153">
        <f t="shared" si="3"/>
        <v>117500955.1111</v>
      </c>
      <c r="P24" s="153">
        <v>3842887817.4297</v>
      </c>
      <c r="Q24" s="153">
        <v>0</v>
      </c>
      <c r="R24" s="153">
        <f t="shared" si="4"/>
        <v>3842887817.4297</v>
      </c>
      <c r="S24" s="168">
        <f t="shared" si="5"/>
        <v>8371650352.4508</v>
      </c>
      <c r="T24" s="169">
        <f t="shared" si="6"/>
        <v>7059778287.6108</v>
      </c>
      <c r="U24" s="150">
        <v>15</v>
      </c>
      <c r="AH24" s="139">
        <v>0</v>
      </c>
    </row>
    <row r="25" s="37" customFormat="1" ht="30" customHeight="1" spans="1:34">
      <c r="A25" s="150">
        <v>16</v>
      </c>
      <c r="B25" s="151" t="s">
        <v>101</v>
      </c>
      <c r="C25" s="155">
        <v>27</v>
      </c>
      <c r="D25" s="153">
        <v>2933194557.8477</v>
      </c>
      <c r="E25" s="153">
        <v>871094203.8315</v>
      </c>
      <c r="F25" s="154">
        <f t="shared" si="0"/>
        <v>3804288761.6792</v>
      </c>
      <c r="G25" s="153">
        <v>335380933.74</v>
      </c>
      <c r="H25" s="153">
        <v>0</v>
      </c>
      <c r="I25" s="153">
        <f>1388884640.48-G25-H25</f>
        <v>1053503706.74</v>
      </c>
      <c r="J25" s="153">
        <f t="shared" si="1"/>
        <v>2415404121.1992</v>
      </c>
      <c r="K25" s="153">
        <v>2346190756.9384</v>
      </c>
      <c r="L25" s="153">
        <v>218904743.8006</v>
      </c>
      <c r="M25" s="153">
        <v>129700420.2589</v>
      </c>
      <c r="N25" s="153">
        <f>M25/2</f>
        <v>64850210.12945</v>
      </c>
      <c r="O25" s="153">
        <f t="shared" si="3"/>
        <v>64850210.12945</v>
      </c>
      <c r="P25" s="153">
        <v>4411616341.745</v>
      </c>
      <c r="Q25" s="153">
        <v>0</v>
      </c>
      <c r="R25" s="153">
        <f t="shared" si="4"/>
        <v>4411616341.745</v>
      </c>
      <c r="S25" s="168">
        <f t="shared" si="5"/>
        <v>10910701024.4221</v>
      </c>
      <c r="T25" s="169">
        <f t="shared" si="6"/>
        <v>9456966173.81265</v>
      </c>
      <c r="U25" s="150">
        <v>16</v>
      </c>
      <c r="AH25" s="139">
        <v>0</v>
      </c>
    </row>
    <row r="26" s="37" customFormat="1" ht="30" customHeight="1" spans="1:34">
      <c r="A26" s="150">
        <v>17</v>
      </c>
      <c r="B26" s="151" t="s">
        <v>102</v>
      </c>
      <c r="C26" s="155">
        <v>27</v>
      </c>
      <c r="D26" s="153">
        <v>3154922842.4393</v>
      </c>
      <c r="E26" s="153">
        <v>0</v>
      </c>
      <c r="F26" s="154">
        <f t="shared" si="0"/>
        <v>3154922842.4393</v>
      </c>
      <c r="G26" s="153">
        <v>177475394.28</v>
      </c>
      <c r="H26" s="153">
        <v>0</v>
      </c>
      <c r="I26" s="153">
        <f>338093504.75-G26-H26</f>
        <v>160618110.47</v>
      </c>
      <c r="J26" s="153">
        <f t="shared" si="1"/>
        <v>2816829337.6893</v>
      </c>
      <c r="K26" s="153">
        <v>1882751702.253</v>
      </c>
      <c r="L26" s="153">
        <v>195793564.9118</v>
      </c>
      <c r="M26" s="153">
        <v>139504833.5453</v>
      </c>
      <c r="N26" s="153">
        <v>0</v>
      </c>
      <c r="O26" s="153">
        <f t="shared" si="3"/>
        <v>139504833.5453</v>
      </c>
      <c r="P26" s="153">
        <v>4766786427.4683</v>
      </c>
      <c r="Q26" s="153">
        <v>0</v>
      </c>
      <c r="R26" s="153">
        <f t="shared" si="4"/>
        <v>4766786427.4683</v>
      </c>
      <c r="S26" s="168">
        <f t="shared" si="5"/>
        <v>10139759370.6177</v>
      </c>
      <c r="T26" s="169">
        <f t="shared" si="6"/>
        <v>9801665865.8677</v>
      </c>
      <c r="U26" s="150">
        <v>17</v>
      </c>
      <c r="AH26" s="139">
        <v>0</v>
      </c>
    </row>
    <row r="27" s="37" customFormat="1" ht="30" customHeight="1" spans="1:34">
      <c r="A27" s="150">
        <v>18</v>
      </c>
      <c r="B27" s="151" t="s">
        <v>103</v>
      </c>
      <c r="C27" s="155">
        <v>23</v>
      </c>
      <c r="D27" s="153">
        <v>3696359060.3861</v>
      </c>
      <c r="E27" s="153">
        <v>0</v>
      </c>
      <c r="F27" s="154">
        <f t="shared" si="0"/>
        <v>3696359060.3861</v>
      </c>
      <c r="G27" s="153">
        <v>3960629206.07</v>
      </c>
      <c r="H27" s="153">
        <v>0</v>
      </c>
      <c r="I27" s="153">
        <f>4499174185.75-G27-H27</f>
        <v>538544979.68</v>
      </c>
      <c r="J27" s="153">
        <f t="shared" si="1"/>
        <v>-802815125.3639</v>
      </c>
      <c r="K27" s="153">
        <v>2205862602.8743</v>
      </c>
      <c r="L27" s="153">
        <v>263080100.4082</v>
      </c>
      <c r="M27" s="153">
        <v>163446138.3672</v>
      </c>
      <c r="N27" s="153">
        <v>0</v>
      </c>
      <c r="O27" s="153">
        <f t="shared" si="3"/>
        <v>163446138.3672</v>
      </c>
      <c r="P27" s="153">
        <v>5445846654.2013</v>
      </c>
      <c r="Q27" s="153">
        <v>0</v>
      </c>
      <c r="R27" s="153">
        <f t="shared" si="4"/>
        <v>5445846654.2013</v>
      </c>
      <c r="S27" s="168">
        <f t="shared" si="5"/>
        <v>11774594556.2371</v>
      </c>
      <c r="T27" s="169">
        <f t="shared" si="6"/>
        <v>7275420370.4871</v>
      </c>
      <c r="U27" s="150">
        <v>18</v>
      </c>
      <c r="AH27" s="139">
        <v>0</v>
      </c>
    </row>
    <row r="28" s="37" customFormat="1" ht="30" customHeight="1" spans="1:34">
      <c r="A28" s="150">
        <v>19</v>
      </c>
      <c r="B28" s="151" t="s">
        <v>104</v>
      </c>
      <c r="C28" s="155">
        <v>44</v>
      </c>
      <c r="D28" s="153">
        <v>4474854157.8006</v>
      </c>
      <c r="E28" s="153">
        <v>0</v>
      </c>
      <c r="F28" s="154">
        <f t="shared" si="0"/>
        <v>4474854157.8006</v>
      </c>
      <c r="G28" s="153">
        <v>553970930.96</v>
      </c>
      <c r="H28" s="153">
        <v>292615190</v>
      </c>
      <c r="I28" s="153">
        <f>1439316798.4-G28-H28</f>
        <v>592730677.44</v>
      </c>
      <c r="J28" s="153">
        <f t="shared" si="1"/>
        <v>3035537359.4006</v>
      </c>
      <c r="K28" s="153">
        <v>2670442259.1939</v>
      </c>
      <c r="L28" s="153">
        <v>340533098.8216</v>
      </c>
      <c r="M28" s="153">
        <v>197869746.9321</v>
      </c>
      <c r="N28" s="153">
        <v>0</v>
      </c>
      <c r="O28" s="153">
        <f t="shared" si="3"/>
        <v>197869746.9321</v>
      </c>
      <c r="P28" s="153">
        <v>7387279947.7575</v>
      </c>
      <c r="Q28" s="153">
        <v>0</v>
      </c>
      <c r="R28" s="153">
        <f t="shared" si="4"/>
        <v>7387279947.7575</v>
      </c>
      <c r="S28" s="168">
        <f t="shared" si="5"/>
        <v>15070979210.5057</v>
      </c>
      <c r="T28" s="169">
        <f t="shared" si="6"/>
        <v>13631662412.1057</v>
      </c>
      <c r="U28" s="150">
        <v>19</v>
      </c>
      <c r="AH28" s="139">
        <v>0</v>
      </c>
    </row>
    <row r="29" s="37" customFormat="1" ht="30" customHeight="1" spans="1:34">
      <c r="A29" s="150">
        <v>20</v>
      </c>
      <c r="B29" s="151" t="s">
        <v>105</v>
      </c>
      <c r="C29" s="155">
        <v>34</v>
      </c>
      <c r="D29" s="153">
        <v>3467884618.1562</v>
      </c>
      <c r="E29" s="153">
        <v>0</v>
      </c>
      <c r="F29" s="154">
        <f t="shared" si="0"/>
        <v>3467884618.1562</v>
      </c>
      <c r="G29" s="153">
        <v>488651320.57</v>
      </c>
      <c r="H29" s="153">
        <v>850000000</v>
      </c>
      <c r="I29" s="153">
        <f>1471150974.14-G29-H29</f>
        <v>132499653.57</v>
      </c>
      <c r="J29" s="153">
        <f t="shared" si="1"/>
        <v>1996733644.0162</v>
      </c>
      <c r="K29" s="153">
        <v>2069516750.2186</v>
      </c>
      <c r="L29" s="153">
        <v>231376198.0631</v>
      </c>
      <c r="M29" s="153">
        <v>153343422.5088</v>
      </c>
      <c r="N29" s="153">
        <v>0</v>
      </c>
      <c r="O29" s="153">
        <f t="shared" si="3"/>
        <v>153343422.5088</v>
      </c>
      <c r="P29" s="153">
        <v>5334250474.112</v>
      </c>
      <c r="Q29" s="153">
        <v>0</v>
      </c>
      <c r="R29" s="153">
        <f t="shared" si="4"/>
        <v>5334250474.112</v>
      </c>
      <c r="S29" s="168">
        <f t="shared" si="5"/>
        <v>11256371463.0587</v>
      </c>
      <c r="T29" s="169">
        <f t="shared" si="6"/>
        <v>9785220488.9187</v>
      </c>
      <c r="U29" s="150">
        <v>20</v>
      </c>
      <c r="AH29" s="139">
        <v>0</v>
      </c>
    </row>
    <row r="30" s="37" customFormat="1" ht="30" customHeight="1" spans="1:34">
      <c r="A30" s="150">
        <v>21</v>
      </c>
      <c r="B30" s="151" t="s">
        <v>106</v>
      </c>
      <c r="C30" s="155">
        <v>21</v>
      </c>
      <c r="D30" s="153">
        <v>2978930188.447</v>
      </c>
      <c r="E30" s="153">
        <v>0</v>
      </c>
      <c r="F30" s="154">
        <f t="shared" si="0"/>
        <v>2978930188.447</v>
      </c>
      <c r="G30" s="153">
        <v>256726333.68</v>
      </c>
      <c r="H30" s="153">
        <v>0</v>
      </c>
      <c r="I30" s="153">
        <f>406390190.56-G30-H30</f>
        <v>149663856.88</v>
      </c>
      <c r="J30" s="153">
        <f t="shared" si="1"/>
        <v>2572539997.887</v>
      </c>
      <c r="K30" s="153">
        <v>1777725213.3593</v>
      </c>
      <c r="L30" s="153">
        <v>178080376.5335</v>
      </c>
      <c r="M30" s="153">
        <v>131722764.9731</v>
      </c>
      <c r="N30" s="153">
        <f t="shared" ref="N30:N32" si="8">M30/2</f>
        <v>65861382.48655</v>
      </c>
      <c r="O30" s="153">
        <f t="shared" si="3"/>
        <v>65861382.48655</v>
      </c>
      <c r="P30" s="153">
        <v>4197983315.8698</v>
      </c>
      <c r="Q30" s="153">
        <v>0</v>
      </c>
      <c r="R30" s="153">
        <f t="shared" si="4"/>
        <v>4197983315.8698</v>
      </c>
      <c r="S30" s="168">
        <f t="shared" si="5"/>
        <v>9264441859.1827</v>
      </c>
      <c r="T30" s="169">
        <f t="shared" si="6"/>
        <v>8792190286.13615</v>
      </c>
      <c r="U30" s="150">
        <v>21</v>
      </c>
      <c r="AH30" s="139">
        <v>0</v>
      </c>
    </row>
    <row r="31" s="37" customFormat="1" ht="30" customHeight="1" spans="1:34">
      <c r="A31" s="150">
        <v>22</v>
      </c>
      <c r="B31" s="151" t="s">
        <v>107</v>
      </c>
      <c r="C31" s="155">
        <v>21</v>
      </c>
      <c r="D31" s="153">
        <v>3118040596.8616</v>
      </c>
      <c r="E31" s="153">
        <v>0</v>
      </c>
      <c r="F31" s="154">
        <f t="shared" si="0"/>
        <v>3118040596.8616</v>
      </c>
      <c r="G31" s="153">
        <v>316156507.55</v>
      </c>
      <c r="H31" s="153">
        <v>47000000</v>
      </c>
      <c r="I31" s="153">
        <f>2131783858.58-G31-H31</f>
        <v>1768627351.03</v>
      </c>
      <c r="J31" s="153">
        <f t="shared" si="1"/>
        <v>986256738.2816</v>
      </c>
      <c r="K31" s="153">
        <v>1860741620.1976</v>
      </c>
      <c r="L31" s="153">
        <v>184775397.6272</v>
      </c>
      <c r="M31" s="153">
        <v>137873969.0878</v>
      </c>
      <c r="N31" s="153">
        <f t="shared" si="8"/>
        <v>68936984.5439</v>
      </c>
      <c r="O31" s="153">
        <f t="shared" si="3"/>
        <v>68936984.5439</v>
      </c>
      <c r="P31" s="153">
        <v>4282720815.6987</v>
      </c>
      <c r="Q31" s="153">
        <v>0</v>
      </c>
      <c r="R31" s="153">
        <f t="shared" si="4"/>
        <v>4282720815.6987</v>
      </c>
      <c r="S31" s="168">
        <f t="shared" si="5"/>
        <v>9584152399.4729</v>
      </c>
      <c r="T31" s="169">
        <f t="shared" si="6"/>
        <v>7383431556.349</v>
      </c>
      <c r="U31" s="150">
        <v>22</v>
      </c>
      <c r="AH31" s="139">
        <v>0</v>
      </c>
    </row>
    <row r="32" s="37" customFormat="1" ht="30" customHeight="1" spans="1:34">
      <c r="A32" s="150">
        <v>23</v>
      </c>
      <c r="B32" s="151" t="s">
        <v>108</v>
      </c>
      <c r="C32" s="155">
        <v>16</v>
      </c>
      <c r="D32" s="153">
        <v>2511258129.9701</v>
      </c>
      <c r="E32" s="153">
        <v>0</v>
      </c>
      <c r="F32" s="154">
        <f t="shared" si="0"/>
        <v>2511258129.9701</v>
      </c>
      <c r="G32" s="153">
        <v>249954191.89</v>
      </c>
      <c r="H32" s="153">
        <v>559212440.21</v>
      </c>
      <c r="I32" s="153">
        <f>913765120.54-G32-H32</f>
        <v>104598488.44</v>
      </c>
      <c r="J32" s="153">
        <f t="shared" si="1"/>
        <v>1597493009.4301</v>
      </c>
      <c r="K32" s="153">
        <v>1498634278.9102</v>
      </c>
      <c r="L32" s="153">
        <v>178125204.2607</v>
      </c>
      <c r="M32" s="153">
        <v>111043174.3997</v>
      </c>
      <c r="N32" s="153">
        <f t="shared" si="8"/>
        <v>55521587.19985</v>
      </c>
      <c r="O32" s="153">
        <f t="shared" si="3"/>
        <v>55521587.19985</v>
      </c>
      <c r="P32" s="153">
        <v>3943595583.8758</v>
      </c>
      <c r="Q32" s="153">
        <v>0</v>
      </c>
      <c r="R32" s="153">
        <f t="shared" si="4"/>
        <v>3943595583.8758</v>
      </c>
      <c r="S32" s="168">
        <f t="shared" si="5"/>
        <v>8242656371.4165</v>
      </c>
      <c r="T32" s="169">
        <f t="shared" si="6"/>
        <v>7273369663.67665</v>
      </c>
      <c r="U32" s="150">
        <v>23</v>
      </c>
      <c r="AH32" s="139">
        <v>0</v>
      </c>
    </row>
    <row r="33" s="37" customFormat="1" ht="30" customHeight="1" spans="1:34">
      <c r="A33" s="150">
        <v>24</v>
      </c>
      <c r="B33" s="151" t="s">
        <v>109</v>
      </c>
      <c r="C33" s="155">
        <v>20</v>
      </c>
      <c r="D33" s="153">
        <v>3779304633.1174</v>
      </c>
      <c r="E33" s="153">
        <v>0</v>
      </c>
      <c r="F33" s="154">
        <f t="shared" si="0"/>
        <v>3779304633.1174</v>
      </c>
      <c r="G33" s="153">
        <v>4487772865.9</v>
      </c>
      <c r="H33" s="153">
        <v>0</v>
      </c>
      <c r="I33" s="153">
        <f>4592430532.66-G33-H33</f>
        <v>104657666.76</v>
      </c>
      <c r="J33" s="153">
        <f t="shared" si="1"/>
        <v>-813125899.5426</v>
      </c>
      <c r="K33" s="153">
        <v>2255361727.2807</v>
      </c>
      <c r="L33" s="153">
        <v>738180277.3033</v>
      </c>
      <c r="M33" s="153">
        <v>167113837.6726</v>
      </c>
      <c r="N33" s="153">
        <v>0</v>
      </c>
      <c r="O33" s="153">
        <f t="shared" si="3"/>
        <v>167113837.6726</v>
      </c>
      <c r="P33" s="153">
        <v>28945163240.2459</v>
      </c>
      <c r="Q33" s="153">
        <v>7667853446.5</v>
      </c>
      <c r="R33" s="153">
        <f t="shared" si="4"/>
        <v>21277309793.7459</v>
      </c>
      <c r="S33" s="168">
        <f t="shared" si="5"/>
        <v>35885123715.6199</v>
      </c>
      <c r="T33" s="169">
        <f t="shared" si="6"/>
        <v>23624839736.4599</v>
      </c>
      <c r="U33" s="150">
        <v>24</v>
      </c>
      <c r="AH33" s="139">
        <v>0</v>
      </c>
    </row>
    <row r="34" s="37" customFormat="1" ht="30" customHeight="1" spans="1:34">
      <c r="A34" s="150">
        <v>25</v>
      </c>
      <c r="B34" s="151" t="s">
        <v>110</v>
      </c>
      <c r="C34" s="155">
        <v>13</v>
      </c>
      <c r="D34" s="153">
        <v>2601668818.7268</v>
      </c>
      <c r="E34" s="153">
        <v>0</v>
      </c>
      <c r="F34" s="154">
        <f t="shared" si="0"/>
        <v>2601668818.7268</v>
      </c>
      <c r="G34" s="153">
        <v>243589938.15</v>
      </c>
      <c r="H34" s="153">
        <v>0</v>
      </c>
      <c r="I34" s="153">
        <f>315636151.59-G34-H34</f>
        <v>72046213.44</v>
      </c>
      <c r="J34" s="153">
        <f t="shared" si="1"/>
        <v>2286032667.1368</v>
      </c>
      <c r="K34" s="153">
        <v>1552588333.149</v>
      </c>
      <c r="L34" s="153">
        <v>160961981.0337</v>
      </c>
      <c r="M34" s="153">
        <v>115040967.2827</v>
      </c>
      <c r="N34" s="153">
        <v>0</v>
      </c>
      <c r="O34" s="153">
        <f t="shared" si="3"/>
        <v>115040967.2827</v>
      </c>
      <c r="P34" s="153">
        <v>3586825921.2894</v>
      </c>
      <c r="Q34" s="153">
        <v>0</v>
      </c>
      <c r="R34" s="153">
        <f t="shared" si="4"/>
        <v>3586825921.2894</v>
      </c>
      <c r="S34" s="168">
        <f t="shared" si="5"/>
        <v>8017086021.4816</v>
      </c>
      <c r="T34" s="169">
        <f t="shared" si="6"/>
        <v>7701449869.8916</v>
      </c>
      <c r="U34" s="150">
        <v>25</v>
      </c>
      <c r="AH34" s="139">
        <v>0</v>
      </c>
    </row>
    <row r="35" s="37" customFormat="1" ht="30" customHeight="1" spans="1:34">
      <c r="A35" s="150">
        <v>26</v>
      </c>
      <c r="B35" s="151" t="s">
        <v>111</v>
      </c>
      <c r="C35" s="155">
        <v>25</v>
      </c>
      <c r="D35" s="153">
        <v>3341727760.9083</v>
      </c>
      <c r="E35" s="153">
        <v>0</v>
      </c>
      <c r="F35" s="154">
        <f t="shared" si="0"/>
        <v>3341727760.9083</v>
      </c>
      <c r="G35" s="153">
        <v>419609452.56</v>
      </c>
      <c r="H35" s="153">
        <v>514281002.97</v>
      </c>
      <c r="I35" s="153">
        <f>1560456486.61-G35-H35</f>
        <v>626566031.08</v>
      </c>
      <c r="J35" s="153">
        <f t="shared" si="1"/>
        <v>1781271274.2983</v>
      </c>
      <c r="K35" s="153">
        <v>1994230586.4603</v>
      </c>
      <c r="L35" s="153">
        <v>202289424.5124</v>
      </c>
      <c r="M35" s="153">
        <v>147765000.3887</v>
      </c>
      <c r="N35" s="153">
        <f t="shared" ref="N35:N41" si="9">M35/2</f>
        <v>73882500.19435</v>
      </c>
      <c r="O35" s="153">
        <f t="shared" si="3"/>
        <v>73882500.19435</v>
      </c>
      <c r="P35" s="153">
        <v>4501143766.7402</v>
      </c>
      <c r="Q35" s="153">
        <v>0</v>
      </c>
      <c r="R35" s="153">
        <f t="shared" si="4"/>
        <v>4501143766.7402</v>
      </c>
      <c r="S35" s="168">
        <f t="shared" si="5"/>
        <v>10187156539.0099</v>
      </c>
      <c r="T35" s="169">
        <f t="shared" si="6"/>
        <v>8552817552.20555</v>
      </c>
      <c r="U35" s="150">
        <v>26</v>
      </c>
      <c r="AH35" s="139">
        <v>0</v>
      </c>
    </row>
    <row r="36" s="37" customFormat="1" ht="30" customHeight="1" spans="1:34">
      <c r="A36" s="150">
        <v>27</v>
      </c>
      <c r="B36" s="151" t="s">
        <v>112</v>
      </c>
      <c r="C36" s="155">
        <v>20</v>
      </c>
      <c r="D36" s="153">
        <v>2620991417.6341</v>
      </c>
      <c r="E36" s="153">
        <v>0</v>
      </c>
      <c r="F36" s="154">
        <f t="shared" si="0"/>
        <v>2620991417.6341</v>
      </c>
      <c r="G36" s="153">
        <v>687023771.75</v>
      </c>
      <c r="H36" s="153">
        <v>500000000</v>
      </c>
      <c r="I36" s="153">
        <f>1983387032.38-G36-H36</f>
        <v>796363260.63</v>
      </c>
      <c r="J36" s="153">
        <f t="shared" si="1"/>
        <v>637604385.2541</v>
      </c>
      <c r="K36" s="153">
        <v>1564119409.4461</v>
      </c>
      <c r="L36" s="153">
        <v>240314857.6557</v>
      </c>
      <c r="M36" s="153">
        <v>115895376.7499</v>
      </c>
      <c r="N36" s="153">
        <v>0</v>
      </c>
      <c r="O36" s="153">
        <f t="shared" si="3"/>
        <v>115895376.7499</v>
      </c>
      <c r="P36" s="153">
        <v>4542639244.1726</v>
      </c>
      <c r="Q36" s="153">
        <v>0</v>
      </c>
      <c r="R36" s="153">
        <f t="shared" si="4"/>
        <v>4542639244.1726</v>
      </c>
      <c r="S36" s="168">
        <f t="shared" si="5"/>
        <v>9083960305.6584</v>
      </c>
      <c r="T36" s="169">
        <f t="shared" si="6"/>
        <v>7100573273.2784</v>
      </c>
      <c r="U36" s="150">
        <v>27</v>
      </c>
      <c r="AH36" s="139">
        <v>0</v>
      </c>
    </row>
    <row r="37" s="37" customFormat="1" ht="30" customHeight="1" spans="1:34">
      <c r="A37" s="150">
        <v>28</v>
      </c>
      <c r="B37" s="151" t="s">
        <v>113</v>
      </c>
      <c r="C37" s="155">
        <v>18</v>
      </c>
      <c r="D37" s="153">
        <v>2626183895.1662</v>
      </c>
      <c r="E37" s="153">
        <v>1563742832.6125</v>
      </c>
      <c r="F37" s="154">
        <f t="shared" si="0"/>
        <v>4189926727.7787</v>
      </c>
      <c r="G37" s="153">
        <v>401247329.04</v>
      </c>
      <c r="H37" s="153">
        <v>644248762.92</v>
      </c>
      <c r="I37" s="153">
        <f>1184028268.62-G37-H37</f>
        <v>138532176.66</v>
      </c>
      <c r="J37" s="153">
        <f t="shared" si="1"/>
        <v>3005898459.1587</v>
      </c>
      <c r="K37" s="153">
        <v>2608643380.1509</v>
      </c>
      <c r="L37" s="153">
        <v>201173362.7976</v>
      </c>
      <c r="M37" s="153">
        <v>116124978.4706</v>
      </c>
      <c r="N37" s="153">
        <f t="shared" si="9"/>
        <v>58062489.2353</v>
      </c>
      <c r="O37" s="153">
        <f t="shared" si="3"/>
        <v>58062489.2353</v>
      </c>
      <c r="P37" s="153">
        <v>4420955229.3401</v>
      </c>
      <c r="Q37" s="153">
        <v>0</v>
      </c>
      <c r="R37" s="153">
        <f t="shared" si="4"/>
        <v>4420955229.3401</v>
      </c>
      <c r="S37" s="168">
        <f t="shared" si="5"/>
        <v>11536823678.5379</v>
      </c>
      <c r="T37" s="169">
        <f t="shared" si="6"/>
        <v>10294732920.6826</v>
      </c>
      <c r="U37" s="150">
        <v>28</v>
      </c>
      <c r="AH37" s="139">
        <v>0</v>
      </c>
    </row>
    <row r="38" s="37" customFormat="1" ht="30" customHeight="1" spans="1:34">
      <c r="A38" s="150">
        <v>29</v>
      </c>
      <c r="B38" s="151" t="s">
        <v>114</v>
      </c>
      <c r="C38" s="155">
        <v>30</v>
      </c>
      <c r="D38" s="153">
        <v>2572943435.252</v>
      </c>
      <c r="E38" s="153">
        <v>0</v>
      </c>
      <c r="F38" s="154">
        <f t="shared" si="0"/>
        <v>2572943435.252</v>
      </c>
      <c r="G38" s="153">
        <v>698707413.72</v>
      </c>
      <c r="H38" s="153">
        <v>0</v>
      </c>
      <c r="I38" s="153">
        <f>869958155-G38-H38</f>
        <v>171250741.28</v>
      </c>
      <c r="J38" s="153">
        <f t="shared" si="1"/>
        <v>1702985280.252</v>
      </c>
      <c r="K38" s="153">
        <v>1535445991.6931</v>
      </c>
      <c r="L38" s="153">
        <v>201715452.0835</v>
      </c>
      <c r="M38" s="153">
        <v>113770784.1308</v>
      </c>
      <c r="N38" s="153">
        <v>0</v>
      </c>
      <c r="O38" s="153">
        <f t="shared" si="3"/>
        <v>113770784.1308</v>
      </c>
      <c r="P38" s="153">
        <v>4266545305.7964</v>
      </c>
      <c r="Q38" s="153">
        <v>0</v>
      </c>
      <c r="R38" s="153">
        <f t="shared" si="4"/>
        <v>4266545305.7964</v>
      </c>
      <c r="S38" s="168">
        <f t="shared" si="5"/>
        <v>8690420968.9558</v>
      </c>
      <c r="T38" s="169">
        <f t="shared" si="6"/>
        <v>7820462813.9558</v>
      </c>
      <c r="U38" s="150">
        <v>29</v>
      </c>
      <c r="AH38" s="139">
        <v>0</v>
      </c>
    </row>
    <row r="39" s="37" customFormat="1" ht="30" customHeight="1" spans="1:34">
      <c r="A39" s="150">
        <v>30</v>
      </c>
      <c r="B39" s="151" t="s">
        <v>115</v>
      </c>
      <c r="C39" s="155">
        <v>33</v>
      </c>
      <c r="D39" s="153">
        <v>3164214893.2123</v>
      </c>
      <c r="E39" s="153">
        <v>0</v>
      </c>
      <c r="F39" s="154">
        <f t="shared" si="0"/>
        <v>3164214893.2123</v>
      </c>
      <c r="G39" s="153">
        <v>1288052118.86</v>
      </c>
      <c r="H39" s="153">
        <v>0</v>
      </c>
      <c r="I39" s="153">
        <f>2620348217.38-G39-H39</f>
        <v>1332296098.52</v>
      </c>
      <c r="J39" s="153">
        <f t="shared" si="1"/>
        <v>543866675.8323</v>
      </c>
      <c r="K39" s="153">
        <v>1888296885.2201</v>
      </c>
      <c r="L39" s="153">
        <v>297441036.287</v>
      </c>
      <c r="M39" s="153">
        <v>139915710.7873</v>
      </c>
      <c r="N39" s="153">
        <v>0</v>
      </c>
      <c r="O39" s="153">
        <f t="shared" si="3"/>
        <v>139915710.7873</v>
      </c>
      <c r="P39" s="153">
        <v>7685906888.9627</v>
      </c>
      <c r="Q39" s="153">
        <v>0</v>
      </c>
      <c r="R39" s="153">
        <f t="shared" si="4"/>
        <v>7685906888.9627</v>
      </c>
      <c r="S39" s="168">
        <f t="shared" si="5"/>
        <v>13175775414.4694</v>
      </c>
      <c r="T39" s="169">
        <f t="shared" si="6"/>
        <v>10555427197.0894</v>
      </c>
      <c r="U39" s="150">
        <v>30</v>
      </c>
      <c r="AH39" s="139">
        <v>0</v>
      </c>
    </row>
    <row r="40" s="37" customFormat="1" ht="30" customHeight="1" spans="1:34">
      <c r="A40" s="150">
        <v>31</v>
      </c>
      <c r="B40" s="151" t="s">
        <v>116</v>
      </c>
      <c r="C40" s="155">
        <v>17</v>
      </c>
      <c r="D40" s="153">
        <v>2945988338.7622</v>
      </c>
      <c r="E40" s="153">
        <v>0</v>
      </c>
      <c r="F40" s="154">
        <f t="shared" si="0"/>
        <v>2945988338.7622</v>
      </c>
      <c r="G40" s="153">
        <v>154839137.92</v>
      </c>
      <c r="H40" s="153">
        <v>1031399422.965</v>
      </c>
      <c r="I40" s="153">
        <f>1573224375.04-G40-H40</f>
        <v>386985814.155</v>
      </c>
      <c r="J40" s="153">
        <f t="shared" si="1"/>
        <v>1372763963.7222</v>
      </c>
      <c r="K40" s="153">
        <v>1758066626.8653</v>
      </c>
      <c r="L40" s="153">
        <v>189554971.8344</v>
      </c>
      <c r="M40" s="153">
        <v>130266137.5097</v>
      </c>
      <c r="N40" s="153">
        <f t="shared" si="9"/>
        <v>65133068.75485</v>
      </c>
      <c r="O40" s="153">
        <f t="shared" si="3"/>
        <v>65133068.75485</v>
      </c>
      <c r="P40" s="153">
        <v>4417482519.8929</v>
      </c>
      <c r="Q40" s="153">
        <v>0</v>
      </c>
      <c r="R40" s="153">
        <f t="shared" si="4"/>
        <v>4417482519.8929</v>
      </c>
      <c r="S40" s="168">
        <f t="shared" si="5"/>
        <v>9441358594.8645</v>
      </c>
      <c r="T40" s="169">
        <f t="shared" si="6"/>
        <v>7803001151.06965</v>
      </c>
      <c r="U40" s="150">
        <v>31</v>
      </c>
      <c r="AH40" s="139">
        <v>0</v>
      </c>
    </row>
    <row r="41" s="37" customFormat="1" ht="30" customHeight="1" spans="1:34">
      <c r="A41" s="150">
        <v>32</v>
      </c>
      <c r="B41" s="151" t="s">
        <v>117</v>
      </c>
      <c r="C41" s="155">
        <v>23</v>
      </c>
      <c r="D41" s="153">
        <v>3042508864.2426</v>
      </c>
      <c r="E41" s="153">
        <v>8501897821.561</v>
      </c>
      <c r="F41" s="154">
        <f t="shared" si="0"/>
        <v>11544406685.8036</v>
      </c>
      <c r="G41" s="153">
        <v>845903714.17</v>
      </c>
      <c r="H41" s="153">
        <v>0</v>
      </c>
      <c r="I41" s="153">
        <f>1934755692.4-G41-H41</f>
        <v>1088851978.23</v>
      </c>
      <c r="J41" s="153">
        <f t="shared" si="1"/>
        <v>9609650993.4036</v>
      </c>
      <c r="K41" s="153">
        <v>7108827369.2404</v>
      </c>
      <c r="L41" s="153">
        <v>276586279.6334</v>
      </c>
      <c r="M41" s="153">
        <v>134534096.0348</v>
      </c>
      <c r="N41" s="153">
        <f t="shared" si="9"/>
        <v>67267048.0174</v>
      </c>
      <c r="O41" s="153">
        <f t="shared" si="3"/>
        <v>67267048.0174</v>
      </c>
      <c r="P41" s="153">
        <v>11315432274.3329</v>
      </c>
      <c r="Q41" s="153">
        <v>0</v>
      </c>
      <c r="R41" s="153">
        <f t="shared" si="4"/>
        <v>11315432274.3329</v>
      </c>
      <c r="S41" s="168">
        <f t="shared" si="5"/>
        <v>30379786705.0451</v>
      </c>
      <c r="T41" s="169">
        <f t="shared" si="6"/>
        <v>28377763964.6277</v>
      </c>
      <c r="U41" s="150">
        <v>32</v>
      </c>
      <c r="AH41" s="139">
        <v>0</v>
      </c>
    </row>
    <row r="42" s="37" customFormat="1" ht="30" customHeight="1" spans="1:34">
      <c r="A42" s="150">
        <v>33</v>
      </c>
      <c r="B42" s="151" t="s">
        <v>118</v>
      </c>
      <c r="C42" s="155">
        <v>23</v>
      </c>
      <c r="D42" s="153">
        <v>3109167852.0304</v>
      </c>
      <c r="E42" s="153">
        <v>0</v>
      </c>
      <c r="F42" s="154">
        <f t="shared" si="0"/>
        <v>3109167852.0304</v>
      </c>
      <c r="G42" s="153">
        <v>201031293.91</v>
      </c>
      <c r="H42" s="153">
        <v>206017834</v>
      </c>
      <c r="I42" s="153">
        <f>1225643472.99-G42-H42</f>
        <v>818594345.08</v>
      </c>
      <c r="J42" s="153">
        <f t="shared" si="1"/>
        <v>1883524379.0404</v>
      </c>
      <c r="K42" s="153">
        <v>1855446664.899</v>
      </c>
      <c r="L42" s="153">
        <v>192452631.0987</v>
      </c>
      <c r="M42" s="153">
        <v>137481632.7765</v>
      </c>
      <c r="N42" s="153">
        <v>0</v>
      </c>
      <c r="O42" s="153">
        <f t="shared" si="3"/>
        <v>137481632.7765</v>
      </c>
      <c r="P42" s="153">
        <v>4350111360.0191</v>
      </c>
      <c r="Q42" s="153">
        <v>0</v>
      </c>
      <c r="R42" s="153">
        <f t="shared" si="4"/>
        <v>4350111360.0191</v>
      </c>
      <c r="S42" s="168">
        <f t="shared" si="5"/>
        <v>9644660140.8237</v>
      </c>
      <c r="T42" s="169">
        <f t="shared" si="6"/>
        <v>8419016667.8337</v>
      </c>
      <c r="U42" s="150">
        <v>33</v>
      </c>
      <c r="AH42" s="139">
        <v>0</v>
      </c>
    </row>
    <row r="43" s="37" customFormat="1" ht="30" customHeight="1" spans="1:34">
      <c r="A43" s="150">
        <v>34</v>
      </c>
      <c r="B43" s="151" t="s">
        <v>119</v>
      </c>
      <c r="C43" s="155">
        <v>16</v>
      </c>
      <c r="D43" s="153">
        <v>2717542606.5534</v>
      </c>
      <c r="E43" s="153">
        <v>0</v>
      </c>
      <c r="F43" s="154">
        <f t="shared" si="0"/>
        <v>2717542606.5534</v>
      </c>
      <c r="G43" s="153">
        <v>266763830.17</v>
      </c>
      <c r="H43" s="153">
        <v>0</v>
      </c>
      <c r="I43" s="153">
        <f>417482256.11-G43-H43</f>
        <v>150718425.94</v>
      </c>
      <c r="J43" s="153">
        <f t="shared" si="1"/>
        <v>2300060350.4434</v>
      </c>
      <c r="K43" s="153">
        <v>1621737907.3825</v>
      </c>
      <c r="L43" s="153">
        <v>161148088.1766</v>
      </c>
      <c r="M43" s="153">
        <v>120164691.1551</v>
      </c>
      <c r="N43" s="153">
        <v>0</v>
      </c>
      <c r="O43" s="153">
        <f t="shared" si="3"/>
        <v>120164691.1551</v>
      </c>
      <c r="P43" s="153">
        <v>3888885179.4756</v>
      </c>
      <c r="Q43" s="153">
        <v>0</v>
      </c>
      <c r="R43" s="153">
        <f t="shared" si="4"/>
        <v>3888885179.4756</v>
      </c>
      <c r="S43" s="168">
        <f t="shared" si="5"/>
        <v>8509478472.7432</v>
      </c>
      <c r="T43" s="169">
        <f t="shared" si="6"/>
        <v>8091996216.6332</v>
      </c>
      <c r="U43" s="150">
        <v>34</v>
      </c>
      <c r="AH43" s="139">
        <v>0</v>
      </c>
    </row>
    <row r="44" s="37" customFormat="1" ht="30" customHeight="1" spans="1:34">
      <c r="A44" s="150">
        <v>35</v>
      </c>
      <c r="B44" s="151" t="s">
        <v>120</v>
      </c>
      <c r="C44" s="155">
        <v>17</v>
      </c>
      <c r="D44" s="153">
        <v>2801437577.8004</v>
      </c>
      <c r="E44" s="153">
        <v>0</v>
      </c>
      <c r="F44" s="154">
        <f t="shared" si="0"/>
        <v>2801437577.8004</v>
      </c>
      <c r="G44" s="153">
        <v>159143661.63</v>
      </c>
      <c r="H44" s="153">
        <v>0</v>
      </c>
      <c r="I44" s="153">
        <f>678586807.43-G44-H44</f>
        <v>519443145.8</v>
      </c>
      <c r="J44" s="153">
        <f t="shared" si="1"/>
        <v>2122850770.3704</v>
      </c>
      <c r="K44" s="153">
        <v>1671803600.8443</v>
      </c>
      <c r="L44" s="153">
        <v>160540546.6217</v>
      </c>
      <c r="M44" s="153">
        <v>123874371.1009</v>
      </c>
      <c r="N44" s="153">
        <v>0</v>
      </c>
      <c r="O44" s="153">
        <f t="shared" si="3"/>
        <v>123874371.1009</v>
      </c>
      <c r="P44" s="153">
        <v>3829756398.0234</v>
      </c>
      <c r="Q44" s="153">
        <v>0</v>
      </c>
      <c r="R44" s="153">
        <f t="shared" si="4"/>
        <v>3829756398.0234</v>
      </c>
      <c r="S44" s="168">
        <f t="shared" si="5"/>
        <v>8587412494.3907</v>
      </c>
      <c r="T44" s="169">
        <f t="shared" si="6"/>
        <v>7908825686.9607</v>
      </c>
      <c r="U44" s="150">
        <v>35</v>
      </c>
      <c r="AH44" s="139">
        <v>0</v>
      </c>
    </row>
    <row r="45" s="37" customFormat="1" ht="30" customHeight="1" spans="1:34">
      <c r="A45" s="150">
        <v>36</v>
      </c>
      <c r="B45" s="151" t="s">
        <v>121</v>
      </c>
      <c r="C45" s="155">
        <v>14</v>
      </c>
      <c r="D45" s="153">
        <v>2807403821.8363</v>
      </c>
      <c r="E45" s="153">
        <v>0</v>
      </c>
      <c r="F45" s="154">
        <f t="shared" si="0"/>
        <v>2807403821.8363</v>
      </c>
      <c r="G45" s="153">
        <v>185983821.08</v>
      </c>
      <c r="H45" s="153">
        <v>422213140</v>
      </c>
      <c r="I45" s="153">
        <f>960136605.75-G45-H45</f>
        <v>351939644.67</v>
      </c>
      <c r="J45" s="153">
        <f t="shared" si="1"/>
        <v>1847267216.0863</v>
      </c>
      <c r="K45" s="153">
        <v>1675364054.3503</v>
      </c>
      <c r="L45" s="153">
        <v>176099854.6977</v>
      </c>
      <c r="M45" s="153">
        <v>124138187.3405</v>
      </c>
      <c r="N45" s="153">
        <v>0</v>
      </c>
      <c r="O45" s="153">
        <f t="shared" si="3"/>
        <v>124138187.3405</v>
      </c>
      <c r="P45" s="153">
        <v>4156909941.4786</v>
      </c>
      <c r="Q45" s="153">
        <v>0</v>
      </c>
      <c r="R45" s="153">
        <f t="shared" si="4"/>
        <v>4156909941.4786</v>
      </c>
      <c r="S45" s="168">
        <f t="shared" si="5"/>
        <v>8939915859.7034</v>
      </c>
      <c r="T45" s="169">
        <f t="shared" si="6"/>
        <v>7979779253.9534</v>
      </c>
      <c r="U45" s="150">
        <v>36</v>
      </c>
      <c r="AH45" s="139">
        <v>0</v>
      </c>
    </row>
    <row r="46" s="37" customFormat="1" ht="30" customHeight="1" spans="1:34">
      <c r="A46" s="150">
        <v>37</v>
      </c>
      <c r="B46" s="151" t="s">
        <v>122</v>
      </c>
      <c r="C46" s="155"/>
      <c r="D46" s="153">
        <v>0</v>
      </c>
      <c r="E46" s="153">
        <v>29945319.3532</v>
      </c>
      <c r="F46" s="154">
        <f t="shared" si="0"/>
        <v>29945319.3532</v>
      </c>
      <c r="G46" s="153">
        <v>0</v>
      </c>
      <c r="H46" s="153">
        <v>0</v>
      </c>
      <c r="I46" s="153">
        <v>0</v>
      </c>
      <c r="J46" s="153">
        <f t="shared" si="1"/>
        <v>29945319.3532</v>
      </c>
      <c r="K46" s="153">
        <v>4585157.13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f t="shared" si="4"/>
        <v>0</v>
      </c>
      <c r="S46" s="168">
        <f t="shared" si="5"/>
        <v>34530476.4832</v>
      </c>
      <c r="T46" s="169">
        <f t="shared" si="6"/>
        <v>34530476.4832</v>
      </c>
      <c r="U46" s="150"/>
      <c r="AH46" s="139"/>
    </row>
    <row r="47" s="37" customFormat="1" ht="30" customHeight="1" spans="1:21">
      <c r="A47" s="150"/>
      <c r="B47" s="22" t="s">
        <v>27</v>
      </c>
      <c r="C47" s="22"/>
      <c r="D47" s="156">
        <f t="shared" ref="D47:T47" si="10">SUM(D10:D46)</f>
        <v>106979908963.725</v>
      </c>
      <c r="E47" s="156">
        <f t="shared" si="10"/>
        <v>51618529721.1195</v>
      </c>
      <c r="F47" s="156">
        <f t="shared" si="10"/>
        <v>158598438684.845</v>
      </c>
      <c r="G47" s="156">
        <f t="shared" si="10"/>
        <v>24525187112.74</v>
      </c>
      <c r="H47" s="156">
        <f t="shared" si="10"/>
        <v>7303965368.395</v>
      </c>
      <c r="I47" s="156">
        <f t="shared" si="10"/>
        <v>17104791645.755</v>
      </c>
      <c r="J47" s="156">
        <f t="shared" si="10"/>
        <v>109664494557.955</v>
      </c>
      <c r="K47" s="156">
        <f t="shared" si="10"/>
        <v>97324359880.5191</v>
      </c>
      <c r="L47" s="156">
        <f t="shared" si="10"/>
        <v>7960856388.9498</v>
      </c>
      <c r="M47" s="156">
        <f t="shared" si="10"/>
        <v>4730453053.2195</v>
      </c>
      <c r="N47" s="156">
        <f t="shared" si="10"/>
        <v>950144410.70185</v>
      </c>
      <c r="O47" s="156">
        <f t="shared" si="10"/>
        <v>3780308642.51765</v>
      </c>
      <c r="P47" s="156">
        <f t="shared" si="10"/>
        <v>195893513422.81</v>
      </c>
      <c r="Q47" s="156">
        <f t="shared" si="10"/>
        <v>7667853446.5</v>
      </c>
      <c r="R47" s="156">
        <f t="shared" si="10"/>
        <v>188225659976.31</v>
      </c>
      <c r="S47" s="156">
        <f t="shared" si="10"/>
        <v>464507621430.343</v>
      </c>
      <c r="T47" s="156">
        <f t="shared" si="10"/>
        <v>406955679446.251</v>
      </c>
      <c r="U47" s="156"/>
    </row>
    <row r="48" s="37" customFormat="1" spans="2:19">
      <c r="B48" s="157"/>
      <c r="C48" s="131"/>
      <c r="D48" s="132"/>
      <c r="E48" s="158"/>
      <c r="F48" s="131"/>
      <c r="G48" s="132"/>
      <c r="H48" s="132"/>
      <c r="I48" s="132"/>
      <c r="J48" s="164"/>
      <c r="K48" s="165"/>
      <c r="L48" s="165"/>
      <c r="M48" s="158"/>
      <c r="N48" s="158"/>
      <c r="O48" s="158"/>
      <c r="P48" s="158"/>
      <c r="Q48" s="158"/>
      <c r="R48" s="158"/>
      <c r="S48" s="139"/>
    </row>
    <row r="49" s="37" customFormat="1" spans="2:18">
      <c r="B49" s="131"/>
      <c r="C49" s="131"/>
      <c r="D49" s="131"/>
      <c r="E49" s="131"/>
      <c r="F49" s="131"/>
      <c r="G49" s="131"/>
      <c r="H49" s="131"/>
      <c r="I49" s="132"/>
      <c r="J49" s="132"/>
      <c r="K49" s="132"/>
      <c r="L49" s="132"/>
      <c r="M49" s="157"/>
      <c r="N49" s="157"/>
      <c r="O49" s="157"/>
      <c r="P49" s="157"/>
      <c r="Q49" s="157"/>
      <c r="R49" s="157"/>
    </row>
    <row r="50" s="37" customFormat="1" spans="9:20">
      <c r="I50" s="139"/>
      <c r="J50" s="134"/>
      <c r="K50" s="134"/>
      <c r="L50" s="134"/>
      <c r="T50" s="139"/>
    </row>
    <row r="51" s="37" customFormat="1" spans="3:20">
      <c r="C51" s="159"/>
      <c r="E51" s="139"/>
      <c r="I51" s="139"/>
      <c r="J51" s="50"/>
      <c r="K51" s="50"/>
      <c r="L51" s="50"/>
      <c r="T51" s="134"/>
    </row>
    <row r="52" s="37" customFormat="1" spans="3:20">
      <c r="C52" s="159"/>
      <c r="J52" s="139"/>
      <c r="K52" s="139"/>
      <c r="L52" s="139"/>
      <c r="T52" s="134"/>
    </row>
    <row r="53" s="37" customFormat="1" spans="20:20">
      <c r="T53" s="134"/>
    </row>
    <row r="55" s="37" customFormat="1" ht="20.25" spans="1:1">
      <c r="A55" s="160" t="s">
        <v>56</v>
      </c>
    </row>
  </sheetData>
  <mergeCells count="25">
    <mergeCell ref="A1:U1"/>
    <mergeCell ref="A2:U2"/>
    <mergeCell ref="A3:U3"/>
    <mergeCell ref="A4:T4"/>
    <mergeCell ref="D5:T5"/>
    <mergeCell ref="G7:I7"/>
    <mergeCell ref="B47:C47"/>
    <mergeCell ref="A7:A8"/>
    <mergeCell ref="B7:B8"/>
    <mergeCell ref="C7:C8"/>
    <mergeCell ref="D7:D8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19"/>
  <sheetViews>
    <sheetView zoomScale="98" zoomScaleNormal="98" topLeftCell="O400" workbookViewId="0">
      <selection activeCell="O413" sqref="O413"/>
    </sheetView>
  </sheetViews>
  <sheetFormatPr defaultColWidth="9.1047619047619" defaultRowHeight="12.75"/>
  <cols>
    <col min="1" max="1" width="9.33333333333333" style="37" customWidth="1"/>
    <col min="2" max="2" width="13.8857142857143" style="85" customWidth="1"/>
    <col min="3" max="3" width="6.1047619047619" style="37" customWidth="1"/>
    <col min="4" max="4" width="20.6666666666667" style="37" customWidth="1"/>
    <col min="5" max="11" width="19.8857142857143" style="37" customWidth="1"/>
    <col min="12" max="12" width="18.4380952380952" style="37" customWidth="1"/>
    <col min="13" max="13" width="19.6666666666667" style="37" customWidth="1"/>
    <col min="14" max="14" width="0.666666666666667" style="37" customWidth="1"/>
    <col min="15" max="15" width="4.66666666666667" style="37" customWidth="1"/>
    <col min="16" max="16" width="9.43809523809524" style="37" customWidth="1"/>
    <col min="17" max="17" width="17.8857142857143" style="85" customWidth="1"/>
    <col min="18" max="18" width="18.6666666666667" style="37" customWidth="1"/>
    <col min="19" max="22" width="21.8857142857143" style="37" customWidth="1"/>
    <col min="23" max="25" width="18.552380952381" style="37" customWidth="1"/>
    <col min="26" max="26" width="22.1047619047619" style="37" customWidth="1"/>
    <col min="27" max="27" width="20.6666666666667" style="37" customWidth="1"/>
    <col min="28" max="16384" width="9.1047619047619" style="37"/>
  </cols>
  <sheetData>
    <row r="1" ht="25.5" spans="1:26">
      <c r="A1" s="86" t="s">
        <v>123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ht="25.5" spans="1:27">
      <c r="A2" s="86" t="s">
        <v>62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ht="45" customHeight="1" spans="2:26">
      <c r="B3" s="87" t="s">
        <v>124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4:14">
      <c r="N4" s="37">
        <v>0</v>
      </c>
    </row>
    <row r="5" ht="61.5" customHeight="1" spans="1:27">
      <c r="A5" s="88" t="s">
        <v>21</v>
      </c>
      <c r="B5" s="89" t="s">
        <v>125</v>
      </c>
      <c r="C5" s="90" t="s">
        <v>21</v>
      </c>
      <c r="D5" s="90" t="s">
        <v>126</v>
      </c>
      <c r="E5" s="90" t="s">
        <v>50</v>
      </c>
      <c r="F5" s="90" t="s">
        <v>127</v>
      </c>
      <c r="G5" s="90" t="s">
        <v>24</v>
      </c>
      <c r="H5" s="90" t="s">
        <v>25</v>
      </c>
      <c r="I5" s="90" t="s">
        <v>75</v>
      </c>
      <c r="J5" s="90" t="s">
        <v>76</v>
      </c>
      <c r="K5" s="90" t="s">
        <v>77</v>
      </c>
      <c r="L5" s="90" t="s">
        <v>26</v>
      </c>
      <c r="M5" s="93" t="s">
        <v>128</v>
      </c>
      <c r="N5" s="104"/>
      <c r="O5" s="91"/>
      <c r="P5" s="90" t="s">
        <v>21</v>
      </c>
      <c r="Q5" s="89" t="s">
        <v>129</v>
      </c>
      <c r="R5" s="90" t="s">
        <v>126</v>
      </c>
      <c r="S5" s="90" t="s">
        <v>50</v>
      </c>
      <c r="T5" s="90" t="s">
        <v>127</v>
      </c>
      <c r="U5" s="90" t="s">
        <v>24</v>
      </c>
      <c r="V5" s="90" t="s">
        <v>25</v>
      </c>
      <c r="W5" s="90" t="s">
        <v>75</v>
      </c>
      <c r="X5" s="90" t="s">
        <v>76</v>
      </c>
      <c r="Y5" s="90" t="s">
        <v>77</v>
      </c>
      <c r="Z5" s="90" t="s">
        <v>26</v>
      </c>
      <c r="AA5" s="90" t="s">
        <v>128</v>
      </c>
    </row>
    <row r="6" ht="15.75" spans="1:27">
      <c r="A6" s="91"/>
      <c r="B6" s="92"/>
      <c r="C6" s="91"/>
      <c r="D6" s="93"/>
      <c r="E6" s="214" t="s">
        <v>28</v>
      </c>
      <c r="F6" s="214" t="s">
        <v>28</v>
      </c>
      <c r="G6" s="29"/>
      <c r="H6" s="29"/>
      <c r="I6" s="29"/>
      <c r="J6" s="214" t="s">
        <v>28</v>
      </c>
      <c r="K6" s="214" t="s">
        <v>28</v>
      </c>
      <c r="L6" s="214" t="s">
        <v>28</v>
      </c>
      <c r="M6" s="214" t="s">
        <v>28</v>
      </c>
      <c r="N6" s="104"/>
      <c r="O6" s="91"/>
      <c r="P6" s="93"/>
      <c r="Q6" s="94"/>
      <c r="R6" s="93"/>
      <c r="S6" s="214" t="s">
        <v>28</v>
      </c>
      <c r="T6" s="214" t="s">
        <v>28</v>
      </c>
      <c r="U6" s="29"/>
      <c r="V6" s="29"/>
      <c r="W6" s="29"/>
      <c r="X6" s="214" t="s">
        <v>28</v>
      </c>
      <c r="Y6" s="214" t="s">
        <v>28</v>
      </c>
      <c r="Z6" s="214" t="s">
        <v>28</v>
      </c>
      <c r="AA6" s="214" t="s">
        <v>28</v>
      </c>
    </row>
    <row r="7" ht="24.9" customHeight="1" spans="1:27">
      <c r="A7" s="94">
        <v>1</v>
      </c>
      <c r="B7" s="95" t="s">
        <v>86</v>
      </c>
      <c r="C7" s="91">
        <v>1</v>
      </c>
      <c r="D7" s="96" t="s">
        <v>130</v>
      </c>
      <c r="E7" s="96">
        <v>87505905.8858</v>
      </c>
      <c r="F7" s="96">
        <v>0</v>
      </c>
      <c r="G7" s="96">
        <v>52220577.647</v>
      </c>
      <c r="H7" s="96">
        <v>6416345.0753</v>
      </c>
      <c r="I7" s="96">
        <v>4191794.506</v>
      </c>
      <c r="J7" s="96">
        <f>I7/2</f>
        <v>2095897.253</v>
      </c>
      <c r="K7" s="96">
        <f t="shared" ref="K7:K23" si="0">I7-J7</f>
        <v>2095897.253</v>
      </c>
      <c r="L7" s="96">
        <v>120863931.0533</v>
      </c>
      <c r="M7" s="105">
        <f>E7+F7+G7+H7+K7+L7</f>
        <v>269102656.9144</v>
      </c>
      <c r="N7" s="104"/>
      <c r="O7" s="94">
        <v>19</v>
      </c>
      <c r="P7" s="106">
        <v>26</v>
      </c>
      <c r="Q7" s="108" t="s">
        <v>104</v>
      </c>
      <c r="R7" s="96" t="s">
        <v>131</v>
      </c>
      <c r="S7" s="96">
        <v>92636592.5127</v>
      </c>
      <c r="T7" s="96">
        <f t="shared" ref="T7:T25" si="1">-11651464.66</f>
        <v>-11651464.66</v>
      </c>
      <c r="U7" s="96">
        <v>55282398.637</v>
      </c>
      <c r="V7" s="96">
        <v>5946487.7966</v>
      </c>
      <c r="W7" s="96">
        <v>4437569.7345</v>
      </c>
      <c r="X7" s="96">
        <v>0</v>
      </c>
      <c r="Y7" s="96">
        <f t="shared" ref="Y7:Y25" si="2">W7-X7</f>
        <v>4437569.7345</v>
      </c>
      <c r="Z7" s="96">
        <v>131276362.4526</v>
      </c>
      <c r="AA7" s="105">
        <f>S7+T7+U7+V7+Y7+Z7</f>
        <v>277927946.4734</v>
      </c>
    </row>
    <row r="8" ht="24.9" customHeight="1" spans="1:27">
      <c r="A8" s="94"/>
      <c r="B8" s="97"/>
      <c r="C8" s="91">
        <v>2</v>
      </c>
      <c r="D8" s="96" t="s">
        <v>132</v>
      </c>
      <c r="E8" s="96">
        <v>145992204.5041</v>
      </c>
      <c r="F8" s="96">
        <v>0</v>
      </c>
      <c r="G8" s="96">
        <v>87123230.9864</v>
      </c>
      <c r="H8" s="96">
        <v>10194851.7151</v>
      </c>
      <c r="I8" s="96">
        <v>6993463.0647</v>
      </c>
      <c r="J8" s="96">
        <f t="shared" ref="J8:J23" si="3">I8/2</f>
        <v>3496731.53235</v>
      </c>
      <c r="K8" s="96">
        <f t="shared" si="0"/>
        <v>3496731.53235</v>
      </c>
      <c r="L8" s="96">
        <v>213841985.7981</v>
      </c>
      <c r="M8" s="105">
        <f t="shared" ref="M8:M71" si="4">E8+F8+G8+H8+K8+L8</f>
        <v>460649004.53605</v>
      </c>
      <c r="N8" s="104"/>
      <c r="O8" s="94"/>
      <c r="P8" s="106">
        <v>27</v>
      </c>
      <c r="Q8" s="109"/>
      <c r="R8" s="96" t="s">
        <v>133</v>
      </c>
      <c r="S8" s="96">
        <v>90722136.6854</v>
      </c>
      <c r="T8" s="96">
        <f t="shared" si="1"/>
        <v>-11651464.66</v>
      </c>
      <c r="U8" s="96">
        <v>54139915.8734</v>
      </c>
      <c r="V8" s="96">
        <v>6347587.7589</v>
      </c>
      <c r="W8" s="96">
        <v>4345861.5768</v>
      </c>
      <c r="X8" s="96">
        <v>0</v>
      </c>
      <c r="Y8" s="96">
        <f t="shared" si="2"/>
        <v>4345861.5768</v>
      </c>
      <c r="Z8" s="96">
        <v>141146265.5152</v>
      </c>
      <c r="AA8" s="105">
        <f t="shared" ref="AA8:AA71" si="5">S8+T8+U8+V8+Y8+Z8</f>
        <v>285050302.7497</v>
      </c>
    </row>
    <row r="9" ht="24.9" customHeight="1" spans="1:27">
      <c r="A9" s="94"/>
      <c r="B9" s="97"/>
      <c r="C9" s="91">
        <v>3</v>
      </c>
      <c r="D9" s="96" t="s">
        <v>134</v>
      </c>
      <c r="E9" s="96">
        <v>102721589.5897</v>
      </c>
      <c r="F9" s="96">
        <v>0</v>
      </c>
      <c r="G9" s="96">
        <v>61300785.2544</v>
      </c>
      <c r="H9" s="96">
        <v>7165420.1263</v>
      </c>
      <c r="I9" s="96">
        <v>4920671.2453</v>
      </c>
      <c r="J9" s="96">
        <f t="shared" si="3"/>
        <v>2460335.62265</v>
      </c>
      <c r="K9" s="96">
        <f t="shared" si="0"/>
        <v>2460335.62265</v>
      </c>
      <c r="L9" s="96">
        <v>139296488.6056</v>
      </c>
      <c r="M9" s="105">
        <f t="shared" si="4"/>
        <v>312944619.19865</v>
      </c>
      <c r="N9" s="104"/>
      <c r="O9" s="94"/>
      <c r="P9" s="106">
        <v>28</v>
      </c>
      <c r="Q9" s="109"/>
      <c r="R9" s="96" t="s">
        <v>135</v>
      </c>
      <c r="S9" s="96">
        <v>90804260.4036</v>
      </c>
      <c r="T9" s="96">
        <f t="shared" si="1"/>
        <v>-11651464.66</v>
      </c>
      <c r="U9" s="96">
        <v>54188924.5427</v>
      </c>
      <c r="V9" s="96">
        <v>6252302.1829</v>
      </c>
      <c r="W9" s="96">
        <v>4349795.5484</v>
      </c>
      <c r="X9" s="96">
        <v>0</v>
      </c>
      <c r="Y9" s="96">
        <f t="shared" si="2"/>
        <v>4349795.5484</v>
      </c>
      <c r="Z9" s="96">
        <v>138801564.7251</v>
      </c>
      <c r="AA9" s="105">
        <f t="shared" si="5"/>
        <v>282745382.7427</v>
      </c>
    </row>
    <row r="10" ht="24.9" customHeight="1" spans="1:27">
      <c r="A10" s="94"/>
      <c r="B10" s="97"/>
      <c r="C10" s="91">
        <v>4</v>
      </c>
      <c r="D10" s="96" t="s">
        <v>136</v>
      </c>
      <c r="E10" s="96">
        <v>104662174.4417</v>
      </c>
      <c r="F10" s="96">
        <v>0</v>
      </c>
      <c r="G10" s="96">
        <v>62458860.9399</v>
      </c>
      <c r="H10" s="96">
        <v>7427043.4082</v>
      </c>
      <c r="I10" s="96">
        <v>5013631.0614</v>
      </c>
      <c r="J10" s="96">
        <f t="shared" si="3"/>
        <v>2506815.5307</v>
      </c>
      <c r="K10" s="96">
        <f t="shared" si="0"/>
        <v>2506815.5307</v>
      </c>
      <c r="L10" s="96">
        <v>145734276.3728</v>
      </c>
      <c r="M10" s="105">
        <f t="shared" si="4"/>
        <v>322789170.6933</v>
      </c>
      <c r="N10" s="104"/>
      <c r="O10" s="94"/>
      <c r="P10" s="106">
        <v>29</v>
      </c>
      <c r="Q10" s="109"/>
      <c r="R10" s="96" t="s">
        <v>137</v>
      </c>
      <c r="S10" s="96">
        <v>107618117.6663</v>
      </c>
      <c r="T10" s="96">
        <f t="shared" si="1"/>
        <v>-11651464.66</v>
      </c>
      <c r="U10" s="96">
        <v>64222868.3074</v>
      </c>
      <c r="V10" s="96">
        <v>7276771.4194</v>
      </c>
      <c r="W10" s="96">
        <v>5155229.5792</v>
      </c>
      <c r="X10" s="96">
        <v>0</v>
      </c>
      <c r="Y10" s="96">
        <f t="shared" si="2"/>
        <v>5155229.5792</v>
      </c>
      <c r="Z10" s="96">
        <v>164010771.9162</v>
      </c>
      <c r="AA10" s="105">
        <f t="shared" si="5"/>
        <v>336632294.2285</v>
      </c>
    </row>
    <row r="11" ht="24.9" customHeight="1" spans="1:27">
      <c r="A11" s="94"/>
      <c r="B11" s="97"/>
      <c r="C11" s="91">
        <v>5</v>
      </c>
      <c r="D11" s="96" t="s">
        <v>138</v>
      </c>
      <c r="E11" s="96">
        <v>95263076.9414</v>
      </c>
      <c r="F11" s="96">
        <v>0</v>
      </c>
      <c r="G11" s="96">
        <v>56849796.0904</v>
      </c>
      <c r="H11" s="96">
        <v>6780682.8162</v>
      </c>
      <c r="I11" s="96">
        <v>4563386.1909</v>
      </c>
      <c r="J11" s="96">
        <f t="shared" si="3"/>
        <v>2281693.09545</v>
      </c>
      <c r="K11" s="96">
        <f t="shared" si="0"/>
        <v>2281693.09545</v>
      </c>
      <c r="L11" s="96">
        <v>129829222.8058</v>
      </c>
      <c r="M11" s="105">
        <f t="shared" si="4"/>
        <v>291004471.74925</v>
      </c>
      <c r="N11" s="104"/>
      <c r="O11" s="94"/>
      <c r="P11" s="106">
        <v>30</v>
      </c>
      <c r="Q11" s="109"/>
      <c r="R11" s="96" t="s">
        <v>139</v>
      </c>
      <c r="S11" s="96">
        <v>108460011.8009</v>
      </c>
      <c r="T11" s="96">
        <f t="shared" si="1"/>
        <v>-11651464.66</v>
      </c>
      <c r="U11" s="96">
        <v>64725282.3739</v>
      </c>
      <c r="V11" s="96">
        <v>7173997.2427</v>
      </c>
      <c r="W11" s="96">
        <v>5195558.8252</v>
      </c>
      <c r="X11" s="96">
        <v>0</v>
      </c>
      <c r="Y11" s="96">
        <f t="shared" si="2"/>
        <v>5195558.8252</v>
      </c>
      <c r="Z11" s="96">
        <v>161481798.4518</v>
      </c>
      <c r="AA11" s="105">
        <f t="shared" si="5"/>
        <v>335385184.0345</v>
      </c>
    </row>
    <row r="12" ht="24.9" customHeight="1" spans="1:27">
      <c r="A12" s="94"/>
      <c r="B12" s="97"/>
      <c r="C12" s="91">
        <v>6</v>
      </c>
      <c r="D12" s="96" t="s">
        <v>140</v>
      </c>
      <c r="E12" s="96">
        <v>98382134.912</v>
      </c>
      <c r="F12" s="96">
        <v>0</v>
      </c>
      <c r="G12" s="96">
        <v>58711144.845</v>
      </c>
      <c r="H12" s="96">
        <v>6968686.1068</v>
      </c>
      <c r="I12" s="96">
        <v>4712798.3928</v>
      </c>
      <c r="J12" s="96">
        <f t="shared" si="3"/>
        <v>2356399.1964</v>
      </c>
      <c r="K12" s="96">
        <f t="shared" si="0"/>
        <v>2356399.1964</v>
      </c>
      <c r="L12" s="96">
        <v>134455436.7863</v>
      </c>
      <c r="M12" s="105">
        <f t="shared" si="4"/>
        <v>300873801.8465</v>
      </c>
      <c r="N12" s="104"/>
      <c r="O12" s="94"/>
      <c r="P12" s="106">
        <v>31</v>
      </c>
      <c r="Q12" s="109"/>
      <c r="R12" s="96" t="s">
        <v>110</v>
      </c>
      <c r="S12" s="96">
        <v>187524486.0665</v>
      </c>
      <c r="T12" s="96">
        <f t="shared" si="1"/>
        <v>-11651464.66</v>
      </c>
      <c r="U12" s="96">
        <v>111908297.9169</v>
      </c>
      <c r="V12" s="96">
        <v>11746880.7873</v>
      </c>
      <c r="W12" s="96">
        <v>8982983.5195</v>
      </c>
      <c r="X12" s="96">
        <v>0</v>
      </c>
      <c r="Y12" s="96">
        <f t="shared" si="2"/>
        <v>8982983.5195</v>
      </c>
      <c r="Z12" s="96">
        <v>274007157.5648</v>
      </c>
      <c r="AA12" s="105">
        <f t="shared" si="5"/>
        <v>582518341.195</v>
      </c>
    </row>
    <row r="13" ht="24.9" customHeight="1" spans="1:27">
      <c r="A13" s="94"/>
      <c r="B13" s="97"/>
      <c r="C13" s="91">
        <v>7</v>
      </c>
      <c r="D13" s="96" t="s">
        <v>141</v>
      </c>
      <c r="E13" s="96">
        <v>95457022.0714</v>
      </c>
      <c r="F13" s="96">
        <v>0</v>
      </c>
      <c r="G13" s="96">
        <v>56965536.0123</v>
      </c>
      <c r="H13" s="96">
        <v>6742093.2328</v>
      </c>
      <c r="I13" s="96">
        <v>4572676.7425</v>
      </c>
      <c r="J13" s="96">
        <f t="shared" si="3"/>
        <v>2286338.37125</v>
      </c>
      <c r="K13" s="96">
        <f t="shared" si="0"/>
        <v>2286338.37125</v>
      </c>
      <c r="L13" s="96">
        <v>128879645.4364</v>
      </c>
      <c r="M13" s="105">
        <f t="shared" si="4"/>
        <v>290330635.12415</v>
      </c>
      <c r="N13" s="104"/>
      <c r="O13" s="94"/>
      <c r="P13" s="106">
        <v>32</v>
      </c>
      <c r="Q13" s="109"/>
      <c r="R13" s="96" t="s">
        <v>142</v>
      </c>
      <c r="S13" s="96">
        <v>93926874.4934</v>
      </c>
      <c r="T13" s="96">
        <f t="shared" si="1"/>
        <v>-11651464.66</v>
      </c>
      <c r="U13" s="96">
        <v>56052395.4694</v>
      </c>
      <c r="V13" s="96">
        <v>6357596.4469</v>
      </c>
      <c r="W13" s="96">
        <v>4499378.0989</v>
      </c>
      <c r="X13" s="96">
        <v>0</v>
      </c>
      <c r="Y13" s="96">
        <f t="shared" si="2"/>
        <v>4499378.0989</v>
      </c>
      <c r="Z13" s="96">
        <v>141392550.2059</v>
      </c>
      <c r="AA13" s="105">
        <f t="shared" si="5"/>
        <v>290577330.0545</v>
      </c>
    </row>
    <row r="14" ht="24.9" customHeight="1" spans="1:27">
      <c r="A14" s="94"/>
      <c r="B14" s="97"/>
      <c r="C14" s="91">
        <v>8</v>
      </c>
      <c r="D14" s="96" t="s">
        <v>143</v>
      </c>
      <c r="E14" s="96">
        <v>93076548.8283</v>
      </c>
      <c r="F14" s="96">
        <v>0</v>
      </c>
      <c r="G14" s="96">
        <v>55544949.7494</v>
      </c>
      <c r="H14" s="96">
        <v>6499400.4646</v>
      </c>
      <c r="I14" s="96">
        <v>4458644.9573</v>
      </c>
      <c r="J14" s="96">
        <f t="shared" si="3"/>
        <v>2229322.47865</v>
      </c>
      <c r="K14" s="96">
        <f t="shared" si="0"/>
        <v>2229322.47865</v>
      </c>
      <c r="L14" s="96">
        <v>122907682.5316</v>
      </c>
      <c r="M14" s="105">
        <f t="shared" si="4"/>
        <v>280257904.05255</v>
      </c>
      <c r="N14" s="104"/>
      <c r="O14" s="94"/>
      <c r="P14" s="106">
        <v>33</v>
      </c>
      <c r="Q14" s="109"/>
      <c r="R14" s="96" t="s">
        <v>144</v>
      </c>
      <c r="S14" s="96">
        <v>92956708.3352</v>
      </c>
      <c r="T14" s="96">
        <f t="shared" si="1"/>
        <v>-11651464.66</v>
      </c>
      <c r="U14" s="96">
        <v>55473432.9791</v>
      </c>
      <c r="V14" s="96">
        <v>5872103.4186</v>
      </c>
      <c r="W14" s="96">
        <v>4452904.2395</v>
      </c>
      <c r="X14" s="96">
        <v>0</v>
      </c>
      <c r="Y14" s="96">
        <f t="shared" si="2"/>
        <v>4452904.2395</v>
      </c>
      <c r="Z14" s="96">
        <v>129445979.3339</v>
      </c>
      <c r="AA14" s="105">
        <f t="shared" si="5"/>
        <v>276549663.6463</v>
      </c>
    </row>
    <row r="15" ht="24.9" customHeight="1" spans="1:27">
      <c r="A15" s="94"/>
      <c r="B15" s="97"/>
      <c r="C15" s="91">
        <v>9</v>
      </c>
      <c r="D15" s="96" t="s">
        <v>145</v>
      </c>
      <c r="E15" s="96">
        <v>100416341.5821</v>
      </c>
      <c r="F15" s="96">
        <v>0</v>
      </c>
      <c r="G15" s="96">
        <v>59925090.8786</v>
      </c>
      <c r="H15" s="96">
        <v>7090438.5713</v>
      </c>
      <c r="I15" s="96">
        <v>4810242.9739</v>
      </c>
      <c r="J15" s="96">
        <f t="shared" si="3"/>
        <v>2405121.48695</v>
      </c>
      <c r="K15" s="96">
        <f t="shared" si="0"/>
        <v>2405121.48695</v>
      </c>
      <c r="L15" s="96">
        <v>137451410.6963</v>
      </c>
      <c r="M15" s="105">
        <f t="shared" si="4"/>
        <v>307288403.21525</v>
      </c>
      <c r="N15" s="104"/>
      <c r="O15" s="94"/>
      <c r="P15" s="106">
        <v>34</v>
      </c>
      <c r="Q15" s="109"/>
      <c r="R15" s="96" t="s">
        <v>146</v>
      </c>
      <c r="S15" s="96">
        <v>111271534.187</v>
      </c>
      <c r="T15" s="96">
        <f t="shared" si="1"/>
        <v>-11651464.66</v>
      </c>
      <c r="U15" s="96">
        <v>66403104.2487</v>
      </c>
      <c r="V15" s="96">
        <v>7340585.7629</v>
      </c>
      <c r="W15" s="96">
        <v>5330239.1531</v>
      </c>
      <c r="X15" s="96">
        <v>0</v>
      </c>
      <c r="Y15" s="96">
        <f t="shared" si="2"/>
        <v>5330239.1531</v>
      </c>
      <c r="Z15" s="96">
        <v>165581057.241</v>
      </c>
      <c r="AA15" s="105">
        <f t="shared" si="5"/>
        <v>344275055.9327</v>
      </c>
    </row>
    <row r="16" ht="24.9" customHeight="1" spans="1:27">
      <c r="A16" s="94"/>
      <c r="B16" s="97"/>
      <c r="C16" s="91">
        <v>10</v>
      </c>
      <c r="D16" s="96" t="s">
        <v>147</v>
      </c>
      <c r="E16" s="96">
        <v>101902268.3124</v>
      </c>
      <c r="F16" s="96">
        <v>0</v>
      </c>
      <c r="G16" s="96">
        <v>60811841.9088</v>
      </c>
      <c r="H16" s="96">
        <v>7299581.9307</v>
      </c>
      <c r="I16" s="96">
        <v>4881423.3067</v>
      </c>
      <c r="J16" s="96">
        <f t="shared" si="3"/>
        <v>2440711.65335</v>
      </c>
      <c r="K16" s="96">
        <f t="shared" si="0"/>
        <v>2440711.65335</v>
      </c>
      <c r="L16" s="96">
        <v>142597820.2645</v>
      </c>
      <c r="M16" s="105">
        <f t="shared" si="4"/>
        <v>315052224.06975</v>
      </c>
      <c r="N16" s="104"/>
      <c r="O16" s="94"/>
      <c r="P16" s="106">
        <v>35</v>
      </c>
      <c r="Q16" s="109"/>
      <c r="R16" s="96" t="s">
        <v>148</v>
      </c>
      <c r="S16" s="96">
        <v>91809740.7123</v>
      </c>
      <c r="T16" s="96">
        <f t="shared" si="1"/>
        <v>-11651464.66</v>
      </c>
      <c r="U16" s="96">
        <v>54788961.3288</v>
      </c>
      <c r="V16" s="96">
        <v>6299885.2532</v>
      </c>
      <c r="W16" s="96">
        <v>4397961.0613</v>
      </c>
      <c r="X16" s="96">
        <v>0</v>
      </c>
      <c r="Y16" s="96">
        <f t="shared" si="2"/>
        <v>4397961.0613</v>
      </c>
      <c r="Z16" s="96">
        <v>139972445.6411</v>
      </c>
      <c r="AA16" s="105">
        <f t="shared" si="5"/>
        <v>285617529.3367</v>
      </c>
    </row>
    <row r="17" ht="24.9" customHeight="1" spans="1:27">
      <c r="A17" s="94"/>
      <c r="B17" s="97"/>
      <c r="C17" s="91">
        <v>11</v>
      </c>
      <c r="D17" s="96" t="s">
        <v>149</v>
      </c>
      <c r="E17" s="96">
        <v>111438281.4177</v>
      </c>
      <c r="F17" s="96">
        <v>0</v>
      </c>
      <c r="G17" s="96">
        <v>66502613.3804</v>
      </c>
      <c r="H17" s="96">
        <v>8060445.2574</v>
      </c>
      <c r="I17" s="96">
        <v>5338226.8439</v>
      </c>
      <c r="J17" s="96">
        <f t="shared" si="3"/>
        <v>2669113.42195</v>
      </c>
      <c r="K17" s="96">
        <f t="shared" si="0"/>
        <v>2669113.42195</v>
      </c>
      <c r="L17" s="96">
        <v>161320452.9835</v>
      </c>
      <c r="M17" s="105">
        <f t="shared" si="4"/>
        <v>349990906.46095</v>
      </c>
      <c r="N17" s="104"/>
      <c r="O17" s="94"/>
      <c r="P17" s="106">
        <v>36</v>
      </c>
      <c r="Q17" s="109"/>
      <c r="R17" s="96" t="s">
        <v>150</v>
      </c>
      <c r="S17" s="96">
        <v>116202010.1164</v>
      </c>
      <c r="T17" s="96">
        <f t="shared" si="1"/>
        <v>-11651464.66</v>
      </c>
      <c r="U17" s="96">
        <v>69345446.237</v>
      </c>
      <c r="V17" s="96">
        <v>7650150.4213</v>
      </c>
      <c r="W17" s="96">
        <v>5566423.6906</v>
      </c>
      <c r="X17" s="96">
        <v>0</v>
      </c>
      <c r="Y17" s="96">
        <f t="shared" si="2"/>
        <v>5566423.6906</v>
      </c>
      <c r="Z17" s="96">
        <v>173198542.7986</v>
      </c>
      <c r="AA17" s="105">
        <f t="shared" si="5"/>
        <v>360311108.6039</v>
      </c>
    </row>
    <row r="18" ht="24.9" customHeight="1" spans="1:27">
      <c r="A18" s="94"/>
      <c r="B18" s="97"/>
      <c r="C18" s="91">
        <v>12</v>
      </c>
      <c r="D18" s="96" t="s">
        <v>151</v>
      </c>
      <c r="E18" s="96">
        <v>107295254.7885</v>
      </c>
      <c r="F18" s="96">
        <v>0</v>
      </c>
      <c r="G18" s="96">
        <v>64030194.6151</v>
      </c>
      <c r="H18" s="96">
        <v>7755741.6205</v>
      </c>
      <c r="I18" s="96">
        <v>5139763.4822</v>
      </c>
      <c r="J18" s="96">
        <f t="shared" si="3"/>
        <v>2569881.7411</v>
      </c>
      <c r="K18" s="96">
        <f t="shared" si="0"/>
        <v>2569881.7411</v>
      </c>
      <c r="L18" s="96">
        <v>153822583.0216</v>
      </c>
      <c r="M18" s="105">
        <f t="shared" si="4"/>
        <v>335473655.7868</v>
      </c>
      <c r="N18" s="104"/>
      <c r="O18" s="94"/>
      <c r="P18" s="106">
        <v>37</v>
      </c>
      <c r="Q18" s="109"/>
      <c r="R18" s="96" t="s">
        <v>152</v>
      </c>
      <c r="S18" s="96">
        <v>102043993.4731</v>
      </c>
      <c r="T18" s="96">
        <f t="shared" si="1"/>
        <v>-11651464.66</v>
      </c>
      <c r="U18" s="96">
        <v>60896418.7117</v>
      </c>
      <c r="V18" s="96">
        <v>7042009.1629</v>
      </c>
      <c r="W18" s="96">
        <v>4888212.3656</v>
      </c>
      <c r="X18" s="96">
        <v>0</v>
      </c>
      <c r="Y18" s="96">
        <f t="shared" si="2"/>
        <v>4888212.3656</v>
      </c>
      <c r="Z18" s="96">
        <v>158233955.8307</v>
      </c>
      <c r="AA18" s="105">
        <f t="shared" si="5"/>
        <v>321453124.884</v>
      </c>
    </row>
    <row r="19" ht="24.9" customHeight="1" spans="1:27">
      <c r="A19" s="94"/>
      <c r="B19" s="97"/>
      <c r="C19" s="91">
        <v>13</v>
      </c>
      <c r="D19" s="96" t="s">
        <v>153</v>
      </c>
      <c r="E19" s="96">
        <v>81933023.2349</v>
      </c>
      <c r="F19" s="96">
        <v>0</v>
      </c>
      <c r="G19" s="96">
        <v>48894868.962</v>
      </c>
      <c r="H19" s="96">
        <v>6119309.1922</v>
      </c>
      <c r="I19" s="96">
        <v>3924836.7659</v>
      </c>
      <c r="J19" s="96">
        <f t="shared" si="3"/>
        <v>1962418.38295</v>
      </c>
      <c r="K19" s="96">
        <f t="shared" si="0"/>
        <v>1962418.38295</v>
      </c>
      <c r="L19" s="96">
        <v>113554742.2027</v>
      </c>
      <c r="M19" s="105">
        <f t="shared" si="4"/>
        <v>252464361.97475</v>
      </c>
      <c r="N19" s="104"/>
      <c r="O19" s="94"/>
      <c r="P19" s="106">
        <v>38</v>
      </c>
      <c r="Q19" s="109"/>
      <c r="R19" s="96" t="s">
        <v>154</v>
      </c>
      <c r="S19" s="96">
        <v>106110817.2773</v>
      </c>
      <c r="T19" s="96">
        <f t="shared" si="1"/>
        <v>-11651464.66</v>
      </c>
      <c r="U19" s="96">
        <v>63323362.1974</v>
      </c>
      <c r="V19" s="96">
        <v>7264445.6843</v>
      </c>
      <c r="W19" s="96">
        <v>5083025.3842</v>
      </c>
      <c r="X19" s="96">
        <v>0</v>
      </c>
      <c r="Y19" s="96">
        <f t="shared" si="2"/>
        <v>5083025.3842</v>
      </c>
      <c r="Z19" s="96">
        <v>163707471.4379</v>
      </c>
      <c r="AA19" s="105">
        <f t="shared" si="5"/>
        <v>333837657.3211</v>
      </c>
    </row>
    <row r="20" ht="24.9" customHeight="1" spans="1:27">
      <c r="A20" s="94"/>
      <c r="B20" s="97"/>
      <c r="C20" s="91">
        <v>14</v>
      </c>
      <c r="D20" s="96" t="s">
        <v>155</v>
      </c>
      <c r="E20" s="96">
        <v>77415515.695</v>
      </c>
      <c r="F20" s="96">
        <v>0</v>
      </c>
      <c r="G20" s="96">
        <v>46198972.601</v>
      </c>
      <c r="H20" s="96">
        <v>5835614.2452</v>
      </c>
      <c r="I20" s="96">
        <v>3708434.6489</v>
      </c>
      <c r="J20" s="96">
        <f t="shared" si="3"/>
        <v>1854217.32445</v>
      </c>
      <c r="K20" s="96">
        <f t="shared" si="0"/>
        <v>1854217.32445</v>
      </c>
      <c r="L20" s="96">
        <v>106573834.9745</v>
      </c>
      <c r="M20" s="105">
        <f t="shared" si="4"/>
        <v>237878154.84015</v>
      </c>
      <c r="N20" s="104"/>
      <c r="O20" s="94"/>
      <c r="P20" s="106">
        <v>39</v>
      </c>
      <c r="Q20" s="109"/>
      <c r="R20" s="96" t="s">
        <v>156</v>
      </c>
      <c r="S20" s="96">
        <v>83536114.5801</v>
      </c>
      <c r="T20" s="96">
        <f t="shared" si="1"/>
        <v>-11651464.66</v>
      </c>
      <c r="U20" s="96">
        <v>49851539.8886</v>
      </c>
      <c r="V20" s="96">
        <v>5787829.7881</v>
      </c>
      <c r="W20" s="96">
        <v>4001629.6341</v>
      </c>
      <c r="X20" s="96">
        <v>0</v>
      </c>
      <c r="Y20" s="96">
        <f t="shared" si="2"/>
        <v>4001629.6341</v>
      </c>
      <c r="Z20" s="96">
        <v>127372250.4828</v>
      </c>
      <c r="AA20" s="105">
        <f t="shared" si="5"/>
        <v>258897899.7137</v>
      </c>
    </row>
    <row r="21" ht="24.9" customHeight="1" spans="1:27">
      <c r="A21" s="94"/>
      <c r="B21" s="97"/>
      <c r="C21" s="91">
        <v>15</v>
      </c>
      <c r="D21" s="96" t="s">
        <v>157</v>
      </c>
      <c r="E21" s="96">
        <v>80612227.9556</v>
      </c>
      <c r="F21" s="96">
        <v>0</v>
      </c>
      <c r="G21" s="96">
        <v>48106662.8206</v>
      </c>
      <c r="H21" s="96">
        <v>6190217.9995</v>
      </c>
      <c r="I21" s="96">
        <v>3861566.7233</v>
      </c>
      <c r="J21" s="96">
        <f t="shared" si="3"/>
        <v>1930783.36165</v>
      </c>
      <c r="K21" s="96">
        <f t="shared" si="0"/>
        <v>1930783.36165</v>
      </c>
      <c r="L21" s="96">
        <v>115299601.64</v>
      </c>
      <c r="M21" s="105">
        <f t="shared" si="4"/>
        <v>252139493.77735</v>
      </c>
      <c r="N21" s="104"/>
      <c r="O21" s="94"/>
      <c r="P21" s="106">
        <v>40</v>
      </c>
      <c r="Q21" s="109"/>
      <c r="R21" s="96" t="s">
        <v>158</v>
      </c>
      <c r="S21" s="96">
        <v>92101532.9408</v>
      </c>
      <c r="T21" s="96">
        <f t="shared" si="1"/>
        <v>-11651464.66</v>
      </c>
      <c r="U21" s="96">
        <v>54963093.104</v>
      </c>
      <c r="V21" s="96">
        <v>6503797.3414</v>
      </c>
      <c r="W21" s="96">
        <v>4411938.7813</v>
      </c>
      <c r="X21" s="96">
        <v>0</v>
      </c>
      <c r="Y21" s="96">
        <f t="shared" si="2"/>
        <v>4411938.7813</v>
      </c>
      <c r="Z21" s="96">
        <v>144990128.8435</v>
      </c>
      <c r="AA21" s="105">
        <f t="shared" si="5"/>
        <v>291319026.351</v>
      </c>
    </row>
    <row r="22" ht="24.9" customHeight="1" spans="1:27">
      <c r="A22" s="94"/>
      <c r="B22" s="97"/>
      <c r="C22" s="91">
        <v>16</v>
      </c>
      <c r="D22" s="96" t="s">
        <v>159</v>
      </c>
      <c r="E22" s="96">
        <v>120166836.3308</v>
      </c>
      <c r="F22" s="96">
        <v>0</v>
      </c>
      <c r="G22" s="96">
        <v>71711520.996</v>
      </c>
      <c r="H22" s="96">
        <v>7768019.5814</v>
      </c>
      <c r="I22" s="96">
        <v>5756350.7198</v>
      </c>
      <c r="J22" s="96">
        <f t="shared" si="3"/>
        <v>2878175.3599</v>
      </c>
      <c r="K22" s="96">
        <f t="shared" si="0"/>
        <v>2878175.3599</v>
      </c>
      <c r="L22" s="96">
        <v>154124707.9166</v>
      </c>
      <c r="M22" s="105">
        <f t="shared" si="4"/>
        <v>356649260.1847</v>
      </c>
      <c r="N22" s="104"/>
      <c r="O22" s="94"/>
      <c r="P22" s="106">
        <v>41</v>
      </c>
      <c r="Q22" s="109"/>
      <c r="R22" s="96" t="s">
        <v>160</v>
      </c>
      <c r="S22" s="96">
        <v>113564461.0222</v>
      </c>
      <c r="T22" s="96">
        <f t="shared" si="1"/>
        <v>-11651464.66</v>
      </c>
      <c r="U22" s="96">
        <v>67771445.7638</v>
      </c>
      <c r="V22" s="96">
        <v>7388359.9299</v>
      </c>
      <c r="W22" s="96">
        <v>5440077.2036</v>
      </c>
      <c r="X22" s="96">
        <v>0</v>
      </c>
      <c r="Y22" s="96">
        <f t="shared" si="2"/>
        <v>5440077.2036</v>
      </c>
      <c r="Z22" s="96">
        <v>166756640.49</v>
      </c>
      <c r="AA22" s="105">
        <f t="shared" si="5"/>
        <v>349269519.7495</v>
      </c>
    </row>
    <row r="23" ht="24.9" customHeight="1" spans="1:27">
      <c r="A23" s="94"/>
      <c r="B23" s="98"/>
      <c r="C23" s="91">
        <v>17</v>
      </c>
      <c r="D23" s="96" t="s">
        <v>161</v>
      </c>
      <c r="E23" s="96">
        <v>103831195.8474</v>
      </c>
      <c r="F23" s="96">
        <v>0</v>
      </c>
      <c r="G23" s="96">
        <v>61962960.9001</v>
      </c>
      <c r="H23" s="96">
        <v>6787574.2398</v>
      </c>
      <c r="I23" s="96">
        <v>4973824.7024</v>
      </c>
      <c r="J23" s="96">
        <f t="shared" si="3"/>
        <v>2486912.3512</v>
      </c>
      <c r="K23" s="96">
        <f t="shared" si="0"/>
        <v>2486912.3512</v>
      </c>
      <c r="L23" s="96">
        <v>129998800.6894</v>
      </c>
      <c r="M23" s="105">
        <f t="shared" si="4"/>
        <v>305067444.0279</v>
      </c>
      <c r="N23" s="104"/>
      <c r="O23" s="94"/>
      <c r="P23" s="106">
        <v>42</v>
      </c>
      <c r="Q23" s="109"/>
      <c r="R23" s="96" t="s">
        <v>162</v>
      </c>
      <c r="S23" s="96">
        <v>132776352.5491</v>
      </c>
      <c r="T23" s="96">
        <f t="shared" si="1"/>
        <v>-11651464.66</v>
      </c>
      <c r="U23" s="96">
        <v>79236455.6174</v>
      </c>
      <c r="V23" s="96">
        <v>9035553.4893</v>
      </c>
      <c r="W23" s="96">
        <v>6360384.245</v>
      </c>
      <c r="X23" s="96">
        <v>0</v>
      </c>
      <c r="Y23" s="96">
        <f t="shared" si="2"/>
        <v>6360384.245</v>
      </c>
      <c r="Z23" s="96">
        <v>207289281.4356</v>
      </c>
      <c r="AA23" s="105">
        <f t="shared" si="5"/>
        <v>423046562.6764</v>
      </c>
    </row>
    <row r="24" ht="24.9" customHeight="1" spans="1:27">
      <c r="A24" s="91"/>
      <c r="B24" s="99" t="s">
        <v>163</v>
      </c>
      <c r="C24" s="100"/>
      <c r="D24" s="101"/>
      <c r="E24" s="101">
        <f>SUM(E7:E23)</f>
        <v>1708071602.3388</v>
      </c>
      <c r="F24" s="101">
        <f t="shared" ref="F24:G24" si="6">SUM(F7:F23)</f>
        <v>0</v>
      </c>
      <c r="G24" s="101">
        <f t="shared" si="6"/>
        <v>1019319608.5874</v>
      </c>
      <c r="H24" s="101">
        <f t="shared" ref="H24:M24" si="7">SUM(H7:H23)</f>
        <v>121101465.5833</v>
      </c>
      <c r="I24" s="101">
        <f t="shared" si="7"/>
        <v>81821736.3279</v>
      </c>
      <c r="J24" s="101">
        <f t="shared" si="7"/>
        <v>40910868.16395</v>
      </c>
      <c r="K24" s="101">
        <f t="shared" si="7"/>
        <v>40910868.16395</v>
      </c>
      <c r="L24" s="101">
        <f t="shared" si="7"/>
        <v>2350552623.779</v>
      </c>
      <c r="M24" s="101">
        <f t="shared" si="7"/>
        <v>5239956168.45245</v>
      </c>
      <c r="N24" s="104"/>
      <c r="O24" s="94"/>
      <c r="P24" s="106">
        <v>43</v>
      </c>
      <c r="Q24" s="109"/>
      <c r="R24" s="96" t="s">
        <v>164</v>
      </c>
      <c r="S24" s="96">
        <v>86650109.4592</v>
      </c>
      <c r="T24" s="96">
        <f t="shared" si="1"/>
        <v>-11651464.66</v>
      </c>
      <c r="U24" s="96">
        <v>51709867.1608</v>
      </c>
      <c r="V24" s="96">
        <v>6158712.5898</v>
      </c>
      <c r="W24" s="96">
        <v>4150799.2986</v>
      </c>
      <c r="X24" s="96">
        <v>0</v>
      </c>
      <c r="Y24" s="96">
        <f t="shared" si="2"/>
        <v>4150799.2986</v>
      </c>
      <c r="Z24" s="96">
        <v>136498597.1404</v>
      </c>
      <c r="AA24" s="105">
        <f t="shared" si="5"/>
        <v>273516620.9888</v>
      </c>
    </row>
    <row r="25" ht="24.9" customHeight="1" spans="1:27">
      <c r="A25" s="94">
        <v>2</v>
      </c>
      <c r="B25" s="95" t="s">
        <v>165</v>
      </c>
      <c r="C25" s="91">
        <v>1</v>
      </c>
      <c r="D25" s="96" t="s">
        <v>166</v>
      </c>
      <c r="E25" s="96">
        <v>106482279.4103</v>
      </c>
      <c r="F25" s="96">
        <v>0</v>
      </c>
      <c r="G25" s="96">
        <v>63545038.2884</v>
      </c>
      <c r="H25" s="96">
        <v>6272867.4582</v>
      </c>
      <c r="I25" s="96">
        <v>5100819.531</v>
      </c>
      <c r="J25" s="96">
        <v>0</v>
      </c>
      <c r="K25" s="96">
        <f t="shared" ref="K25:K56" si="8">I25-J25</f>
        <v>5100819.531</v>
      </c>
      <c r="L25" s="96">
        <v>155238142.0413</v>
      </c>
      <c r="M25" s="105">
        <f t="shared" si="4"/>
        <v>336639146.7292</v>
      </c>
      <c r="N25" s="104"/>
      <c r="O25" s="94"/>
      <c r="P25" s="106">
        <v>44</v>
      </c>
      <c r="Q25" s="110"/>
      <c r="R25" s="96" t="s">
        <v>167</v>
      </c>
      <c r="S25" s="96">
        <v>101888466.7135</v>
      </c>
      <c r="T25" s="96">
        <f t="shared" si="1"/>
        <v>-11651464.66</v>
      </c>
      <c r="U25" s="96">
        <v>60803605.5794</v>
      </c>
      <c r="V25" s="96">
        <v>6832352.2312</v>
      </c>
      <c r="W25" s="96">
        <v>4880762.1688</v>
      </c>
      <c r="X25" s="96">
        <v>0</v>
      </c>
      <c r="Y25" s="96">
        <f t="shared" si="2"/>
        <v>4880762.1688</v>
      </c>
      <c r="Z25" s="96">
        <v>153074908.7426</v>
      </c>
      <c r="AA25" s="105">
        <f t="shared" si="5"/>
        <v>315828630.7755</v>
      </c>
    </row>
    <row r="26" ht="24.9" customHeight="1" spans="1:27">
      <c r="A26" s="94"/>
      <c r="B26" s="97"/>
      <c r="C26" s="91">
        <v>2</v>
      </c>
      <c r="D26" s="96" t="s">
        <v>168</v>
      </c>
      <c r="E26" s="96">
        <v>130083798.5976</v>
      </c>
      <c r="F26" s="96">
        <v>0</v>
      </c>
      <c r="G26" s="96">
        <v>77629630.0978</v>
      </c>
      <c r="H26" s="96">
        <v>6595773.0528</v>
      </c>
      <c r="I26" s="96">
        <v>6231402.8608</v>
      </c>
      <c r="J26" s="96">
        <v>0</v>
      </c>
      <c r="K26" s="96">
        <f t="shared" si="8"/>
        <v>6231402.8608</v>
      </c>
      <c r="L26" s="96">
        <v>163183909.2212</v>
      </c>
      <c r="M26" s="105">
        <f t="shared" si="4"/>
        <v>383724513.8302</v>
      </c>
      <c r="N26" s="104"/>
      <c r="O26" s="107"/>
      <c r="P26" s="100"/>
      <c r="Q26" s="111"/>
      <c r="R26" s="101"/>
      <c r="S26" s="101">
        <f>2002604320.995+2700405709.73</f>
        <v>4703010030.725</v>
      </c>
      <c r="T26" s="101">
        <f>-221377828.54-291286616.5</f>
        <v>-512664445.04</v>
      </c>
      <c r="U26" s="101">
        <f>1195086815.9374+1611511184.49</f>
        <v>2806598000.4274</v>
      </c>
      <c r="V26" s="101">
        <f>134277408.7076+181100734.85</f>
        <v>315378143.5576</v>
      </c>
      <c r="W26" s="101">
        <f>95930734.1082+129357506.83</f>
        <v>225288240.9382</v>
      </c>
      <c r="X26" s="101">
        <f t="shared" ref="T26:AA26" si="9">SUM(X7:X25)</f>
        <v>0</v>
      </c>
      <c r="Y26" s="101">
        <f>95930734.1082+129357506.83</f>
        <v>225288240.9382</v>
      </c>
      <c r="Z26" s="101">
        <f>3018237730.2497+4080127148.41</f>
        <v>7098364878.6597</v>
      </c>
      <c r="AA26" s="112">
        <f t="shared" si="5"/>
        <v>14635974849.2679</v>
      </c>
    </row>
    <row r="27" ht="24.9" customHeight="1" spans="1:27">
      <c r="A27" s="94"/>
      <c r="B27" s="97"/>
      <c r="C27" s="91">
        <v>3</v>
      </c>
      <c r="D27" s="96" t="s">
        <v>169</v>
      </c>
      <c r="E27" s="96">
        <v>110766391.7722</v>
      </c>
      <c r="F27" s="96">
        <v>0</v>
      </c>
      <c r="G27" s="96">
        <v>66101652.2676</v>
      </c>
      <c r="H27" s="96">
        <v>6079812.0495</v>
      </c>
      <c r="I27" s="96">
        <v>5306041.3212</v>
      </c>
      <c r="J27" s="96">
        <v>0</v>
      </c>
      <c r="K27" s="96">
        <f t="shared" si="8"/>
        <v>5306041.3212</v>
      </c>
      <c r="L27" s="96">
        <v>150487610.1322</v>
      </c>
      <c r="M27" s="105">
        <f t="shared" si="4"/>
        <v>338741507.5427</v>
      </c>
      <c r="N27" s="104"/>
      <c r="O27" s="95">
        <v>20</v>
      </c>
      <c r="P27" s="106">
        <v>1</v>
      </c>
      <c r="Q27" s="95" t="s">
        <v>105</v>
      </c>
      <c r="R27" s="96" t="s">
        <v>170</v>
      </c>
      <c r="S27" s="96">
        <v>103533592.0078</v>
      </c>
      <c r="T27" s="96">
        <v>0</v>
      </c>
      <c r="U27" s="96">
        <v>61785360.9513</v>
      </c>
      <c r="V27" s="96">
        <v>5789859.128</v>
      </c>
      <c r="W27" s="96">
        <v>4959568.5887</v>
      </c>
      <c r="X27" s="96">
        <v>0</v>
      </c>
      <c r="Y27" s="96">
        <f t="shared" ref="Y27:Y58" si="10">W27-X27</f>
        <v>4959568.5887</v>
      </c>
      <c r="Z27" s="96">
        <v>135456278.8862</v>
      </c>
      <c r="AA27" s="105">
        <f t="shared" si="5"/>
        <v>311524659.562</v>
      </c>
    </row>
    <row r="28" ht="24.9" customHeight="1" spans="1:27">
      <c r="A28" s="94"/>
      <c r="B28" s="97"/>
      <c r="C28" s="91">
        <v>4</v>
      </c>
      <c r="D28" s="96" t="s">
        <v>171</v>
      </c>
      <c r="E28" s="96">
        <v>96977571.983</v>
      </c>
      <c r="F28" s="96">
        <v>0</v>
      </c>
      <c r="G28" s="96">
        <v>57872948.9912</v>
      </c>
      <c r="H28" s="96">
        <v>5672632.8244</v>
      </c>
      <c r="I28" s="96">
        <v>4645515.6292</v>
      </c>
      <c r="J28" s="96">
        <v>0</v>
      </c>
      <c r="K28" s="96">
        <f t="shared" si="8"/>
        <v>4645515.6292</v>
      </c>
      <c r="L28" s="96">
        <v>140468114.1012</v>
      </c>
      <c r="M28" s="105">
        <f t="shared" si="4"/>
        <v>305636783.529</v>
      </c>
      <c r="N28" s="104"/>
      <c r="O28" s="97"/>
      <c r="P28" s="106">
        <v>2</v>
      </c>
      <c r="Q28" s="97"/>
      <c r="R28" s="96" t="s">
        <v>172</v>
      </c>
      <c r="S28" s="96">
        <v>106685296.7283</v>
      </c>
      <c r="T28" s="96">
        <v>0</v>
      </c>
      <c r="U28" s="96">
        <v>63666192.1868</v>
      </c>
      <c r="V28" s="96">
        <v>6210319.5715</v>
      </c>
      <c r="W28" s="96">
        <v>5110544.6675</v>
      </c>
      <c r="X28" s="96">
        <v>0</v>
      </c>
      <c r="Y28" s="96">
        <f t="shared" si="10"/>
        <v>5110544.6675</v>
      </c>
      <c r="Z28" s="96">
        <v>145802587.0605</v>
      </c>
      <c r="AA28" s="105">
        <f t="shared" si="5"/>
        <v>327474940.2146</v>
      </c>
    </row>
    <row r="29" ht="24.9" customHeight="1" spans="1:27">
      <c r="A29" s="94"/>
      <c r="B29" s="97"/>
      <c r="C29" s="91">
        <v>5</v>
      </c>
      <c r="D29" s="96" t="s">
        <v>173</v>
      </c>
      <c r="E29" s="96">
        <v>95962782.6429</v>
      </c>
      <c r="F29" s="96">
        <v>0</v>
      </c>
      <c r="G29" s="96">
        <v>57267356.8887</v>
      </c>
      <c r="H29" s="96">
        <v>5868912.9894</v>
      </c>
      <c r="I29" s="96">
        <v>4596904.186</v>
      </c>
      <c r="J29" s="96">
        <v>0</v>
      </c>
      <c r="K29" s="96">
        <f t="shared" si="8"/>
        <v>4596904.186</v>
      </c>
      <c r="L29" s="96">
        <v>145297997.8796</v>
      </c>
      <c r="M29" s="105">
        <f t="shared" si="4"/>
        <v>308993954.5866</v>
      </c>
      <c r="N29" s="104"/>
      <c r="O29" s="97"/>
      <c r="P29" s="106">
        <v>3</v>
      </c>
      <c r="Q29" s="97"/>
      <c r="R29" s="96" t="s">
        <v>174</v>
      </c>
      <c r="S29" s="96">
        <v>116063524.0048</v>
      </c>
      <c r="T29" s="96">
        <v>0</v>
      </c>
      <c r="U29" s="96">
        <v>69262802.3895</v>
      </c>
      <c r="V29" s="96">
        <v>6501777.8207</v>
      </c>
      <c r="W29" s="96">
        <v>5559789.7918</v>
      </c>
      <c r="X29" s="96">
        <v>0</v>
      </c>
      <c r="Y29" s="96">
        <f t="shared" si="10"/>
        <v>5559789.7918</v>
      </c>
      <c r="Z29" s="96">
        <v>152974526.5667</v>
      </c>
      <c r="AA29" s="105">
        <f t="shared" si="5"/>
        <v>350362420.5735</v>
      </c>
    </row>
    <row r="30" ht="24.9" customHeight="1" spans="1:27">
      <c r="A30" s="94"/>
      <c r="B30" s="97"/>
      <c r="C30" s="91">
        <v>6</v>
      </c>
      <c r="D30" s="96" t="s">
        <v>175</v>
      </c>
      <c r="E30" s="96">
        <v>102598042.9661</v>
      </c>
      <c r="F30" s="96">
        <v>0</v>
      </c>
      <c r="G30" s="96">
        <v>61227056.7902</v>
      </c>
      <c r="H30" s="96">
        <v>6243414.6843</v>
      </c>
      <c r="I30" s="96">
        <v>4914752.9927</v>
      </c>
      <c r="J30" s="96">
        <v>0</v>
      </c>
      <c r="K30" s="96">
        <f t="shared" si="8"/>
        <v>4914752.9927</v>
      </c>
      <c r="L30" s="96">
        <v>154513394.9683</v>
      </c>
      <c r="M30" s="105">
        <f t="shared" si="4"/>
        <v>329496662.4016</v>
      </c>
      <c r="N30" s="104"/>
      <c r="O30" s="97"/>
      <c r="P30" s="106">
        <v>4</v>
      </c>
      <c r="Q30" s="97"/>
      <c r="R30" s="96" t="s">
        <v>176</v>
      </c>
      <c r="S30" s="96">
        <v>108821096.6195</v>
      </c>
      <c r="T30" s="96">
        <v>0</v>
      </c>
      <c r="U30" s="96">
        <v>64940765.6332</v>
      </c>
      <c r="V30" s="96">
        <v>6363794.0829</v>
      </c>
      <c r="W30" s="96">
        <v>5212855.8676</v>
      </c>
      <c r="X30" s="96">
        <v>0</v>
      </c>
      <c r="Y30" s="96">
        <f t="shared" si="10"/>
        <v>5212855.8676</v>
      </c>
      <c r="Z30" s="96">
        <v>149579148.2478</v>
      </c>
      <c r="AA30" s="105">
        <f t="shared" si="5"/>
        <v>334917660.451</v>
      </c>
    </row>
    <row r="31" ht="24.9" customHeight="1" spans="1:27">
      <c r="A31" s="94"/>
      <c r="B31" s="97"/>
      <c r="C31" s="91">
        <v>7</v>
      </c>
      <c r="D31" s="96" t="s">
        <v>177</v>
      </c>
      <c r="E31" s="96">
        <v>111753867.7522</v>
      </c>
      <c r="F31" s="96">
        <v>0</v>
      </c>
      <c r="G31" s="96">
        <v>66690944.6767</v>
      </c>
      <c r="H31" s="96">
        <v>6139995.5564</v>
      </c>
      <c r="I31" s="96">
        <v>5353344.3729</v>
      </c>
      <c r="J31" s="96">
        <v>0</v>
      </c>
      <c r="K31" s="96">
        <f t="shared" si="8"/>
        <v>5353344.3729</v>
      </c>
      <c r="L31" s="96">
        <v>151968551.1301</v>
      </c>
      <c r="M31" s="105">
        <f t="shared" si="4"/>
        <v>341906703.4883</v>
      </c>
      <c r="N31" s="104"/>
      <c r="O31" s="97"/>
      <c r="P31" s="106">
        <v>5</v>
      </c>
      <c r="Q31" s="97"/>
      <c r="R31" s="96" t="s">
        <v>178</v>
      </c>
      <c r="S31" s="96">
        <v>101771469.7465</v>
      </c>
      <c r="T31" s="96">
        <v>0</v>
      </c>
      <c r="U31" s="96">
        <v>60733785.7297</v>
      </c>
      <c r="V31" s="96">
        <v>5825510.6001</v>
      </c>
      <c r="W31" s="96">
        <v>4875157.6643</v>
      </c>
      <c r="X31" s="96">
        <v>0</v>
      </c>
      <c r="Y31" s="96">
        <f t="shared" si="10"/>
        <v>4875157.6643</v>
      </c>
      <c r="Z31" s="96">
        <v>136333557.8858</v>
      </c>
      <c r="AA31" s="105">
        <f t="shared" si="5"/>
        <v>309539481.6264</v>
      </c>
    </row>
    <row r="32" ht="24.9" customHeight="1" spans="1:27">
      <c r="A32" s="94"/>
      <c r="B32" s="97"/>
      <c r="C32" s="91">
        <v>8</v>
      </c>
      <c r="D32" s="96" t="s">
        <v>179</v>
      </c>
      <c r="E32" s="96">
        <v>116903868.1</v>
      </c>
      <c r="F32" s="96">
        <v>0</v>
      </c>
      <c r="G32" s="96">
        <v>69764291.4448</v>
      </c>
      <c r="H32" s="96">
        <v>6132196.4236</v>
      </c>
      <c r="I32" s="96">
        <v>5600044.7863</v>
      </c>
      <c r="J32" s="96">
        <v>0</v>
      </c>
      <c r="K32" s="96">
        <f t="shared" si="8"/>
        <v>5600044.7863</v>
      </c>
      <c r="L32" s="96">
        <v>151776637.1647</v>
      </c>
      <c r="M32" s="105">
        <f t="shared" si="4"/>
        <v>350177037.9194</v>
      </c>
      <c r="N32" s="104"/>
      <c r="O32" s="97"/>
      <c r="P32" s="106">
        <v>6</v>
      </c>
      <c r="Q32" s="97"/>
      <c r="R32" s="96" t="s">
        <v>180</v>
      </c>
      <c r="S32" s="96">
        <v>95195478.0013</v>
      </c>
      <c r="T32" s="96">
        <v>0</v>
      </c>
      <c r="U32" s="96">
        <v>56809455.3195</v>
      </c>
      <c r="V32" s="96">
        <v>5649426.9642</v>
      </c>
      <c r="W32" s="96">
        <v>4560147.9996</v>
      </c>
      <c r="X32" s="96">
        <v>0</v>
      </c>
      <c r="Y32" s="96">
        <f t="shared" si="10"/>
        <v>4560147.9996</v>
      </c>
      <c r="Z32" s="96">
        <v>132000651.9259</v>
      </c>
      <c r="AA32" s="105">
        <f t="shared" si="5"/>
        <v>294215160.2105</v>
      </c>
    </row>
    <row r="33" ht="24.9" customHeight="1" spans="1:27">
      <c r="A33" s="94"/>
      <c r="B33" s="97"/>
      <c r="C33" s="91">
        <v>9</v>
      </c>
      <c r="D33" s="96" t="s">
        <v>181</v>
      </c>
      <c r="E33" s="96">
        <v>101642096.7952</v>
      </c>
      <c r="F33" s="96">
        <v>0</v>
      </c>
      <c r="G33" s="96">
        <v>60656580.3093</v>
      </c>
      <c r="H33" s="96">
        <v>6487803.4354</v>
      </c>
      <c r="I33" s="96">
        <v>4868960.3132</v>
      </c>
      <c r="J33" s="96">
        <v>0</v>
      </c>
      <c r="K33" s="96">
        <f t="shared" si="8"/>
        <v>4868960.3132</v>
      </c>
      <c r="L33" s="96">
        <v>160527091.0785</v>
      </c>
      <c r="M33" s="105">
        <f t="shared" si="4"/>
        <v>334182531.9316</v>
      </c>
      <c r="N33" s="104"/>
      <c r="O33" s="97"/>
      <c r="P33" s="106">
        <v>7</v>
      </c>
      <c r="Q33" s="97"/>
      <c r="R33" s="96" t="s">
        <v>182</v>
      </c>
      <c r="S33" s="96">
        <v>95507008.2892</v>
      </c>
      <c r="T33" s="96">
        <v>0</v>
      </c>
      <c r="U33" s="96">
        <v>56995366.1038</v>
      </c>
      <c r="V33" s="96">
        <v>5363713.5587</v>
      </c>
      <c r="W33" s="96">
        <v>4575071.2318</v>
      </c>
      <c r="X33" s="96">
        <v>0</v>
      </c>
      <c r="Y33" s="96">
        <f t="shared" si="10"/>
        <v>4575071.2318</v>
      </c>
      <c r="Z33" s="96">
        <v>124970076.3054</v>
      </c>
      <c r="AA33" s="105">
        <f t="shared" si="5"/>
        <v>287411235.4889</v>
      </c>
    </row>
    <row r="34" ht="24.9" customHeight="1" spans="1:27">
      <c r="A34" s="94"/>
      <c r="B34" s="97"/>
      <c r="C34" s="91">
        <v>10</v>
      </c>
      <c r="D34" s="96" t="s">
        <v>183</v>
      </c>
      <c r="E34" s="96">
        <v>91007130.8183</v>
      </c>
      <c r="F34" s="96">
        <v>0</v>
      </c>
      <c r="G34" s="96">
        <v>54309990.774</v>
      </c>
      <c r="H34" s="96">
        <v>5467299.4548</v>
      </c>
      <c r="I34" s="96">
        <v>4359513.6477</v>
      </c>
      <c r="J34" s="96">
        <v>0</v>
      </c>
      <c r="K34" s="96">
        <f t="shared" si="8"/>
        <v>4359513.6477</v>
      </c>
      <c r="L34" s="96">
        <v>135415457.2971</v>
      </c>
      <c r="M34" s="105">
        <f t="shared" si="4"/>
        <v>290559391.9919</v>
      </c>
      <c r="N34" s="104"/>
      <c r="O34" s="97"/>
      <c r="P34" s="106">
        <v>8</v>
      </c>
      <c r="Q34" s="97"/>
      <c r="R34" s="96" t="s">
        <v>184</v>
      </c>
      <c r="S34" s="96">
        <v>102259340.2303</v>
      </c>
      <c r="T34" s="96">
        <v>0</v>
      </c>
      <c r="U34" s="96">
        <v>61024930.4041</v>
      </c>
      <c r="V34" s="96">
        <v>5746480.1844</v>
      </c>
      <c r="W34" s="96">
        <v>4898528.119</v>
      </c>
      <c r="X34" s="96">
        <v>0</v>
      </c>
      <c r="Y34" s="96">
        <f t="shared" si="10"/>
        <v>4898528.119</v>
      </c>
      <c r="Z34" s="96">
        <v>134388849.2962</v>
      </c>
      <c r="AA34" s="105">
        <f t="shared" si="5"/>
        <v>308318128.234</v>
      </c>
    </row>
    <row r="35" ht="24.9" customHeight="1" spans="1:27">
      <c r="A35" s="94"/>
      <c r="B35" s="97"/>
      <c r="C35" s="91">
        <v>11</v>
      </c>
      <c r="D35" s="96" t="s">
        <v>185</v>
      </c>
      <c r="E35" s="96">
        <v>92483594.0493</v>
      </c>
      <c r="F35" s="96">
        <v>0</v>
      </c>
      <c r="G35" s="96">
        <v>55191094.3066</v>
      </c>
      <c r="H35" s="96">
        <v>5730344.0181</v>
      </c>
      <c r="I35" s="96">
        <v>4430240.6507</v>
      </c>
      <c r="J35" s="96">
        <v>0</v>
      </c>
      <c r="K35" s="96">
        <f t="shared" si="8"/>
        <v>4430240.6507</v>
      </c>
      <c r="L35" s="96">
        <v>141888218.666</v>
      </c>
      <c r="M35" s="105">
        <f t="shared" si="4"/>
        <v>299723491.6907</v>
      </c>
      <c r="N35" s="104"/>
      <c r="O35" s="97"/>
      <c r="P35" s="106">
        <v>9</v>
      </c>
      <c r="Q35" s="97"/>
      <c r="R35" s="96" t="s">
        <v>186</v>
      </c>
      <c r="S35" s="96">
        <v>95914399.2396</v>
      </c>
      <c r="T35" s="96">
        <v>0</v>
      </c>
      <c r="U35" s="96">
        <v>57238483.303</v>
      </c>
      <c r="V35" s="96">
        <v>5507179.3821</v>
      </c>
      <c r="W35" s="96">
        <v>4594586.4763</v>
      </c>
      <c r="X35" s="96">
        <v>0</v>
      </c>
      <c r="Y35" s="96">
        <f t="shared" si="10"/>
        <v>4594586.4763</v>
      </c>
      <c r="Z35" s="96">
        <v>128500352.802</v>
      </c>
      <c r="AA35" s="105">
        <f t="shared" si="5"/>
        <v>291755001.203</v>
      </c>
    </row>
    <row r="36" ht="24.9" customHeight="1" spans="1:27">
      <c r="A36" s="94"/>
      <c r="B36" s="97"/>
      <c r="C36" s="91">
        <v>12</v>
      </c>
      <c r="D36" s="96" t="s">
        <v>187</v>
      </c>
      <c r="E36" s="96">
        <v>90547392.3471</v>
      </c>
      <c r="F36" s="96">
        <v>0</v>
      </c>
      <c r="G36" s="96">
        <v>54035634.3373</v>
      </c>
      <c r="H36" s="96">
        <v>5448333.1105</v>
      </c>
      <c r="I36" s="96">
        <v>4337490.8005</v>
      </c>
      <c r="J36" s="96">
        <v>0</v>
      </c>
      <c r="K36" s="96">
        <f t="shared" si="8"/>
        <v>4337490.8005</v>
      </c>
      <c r="L36" s="96">
        <v>134948750.7472</v>
      </c>
      <c r="M36" s="105">
        <f t="shared" si="4"/>
        <v>289317601.3426</v>
      </c>
      <c r="N36" s="104"/>
      <c r="O36" s="97"/>
      <c r="P36" s="106">
        <v>10</v>
      </c>
      <c r="Q36" s="97"/>
      <c r="R36" s="96" t="s">
        <v>188</v>
      </c>
      <c r="S36" s="96">
        <v>115643372.4721</v>
      </c>
      <c r="T36" s="96">
        <v>0</v>
      </c>
      <c r="U36" s="96">
        <v>69012070.1045</v>
      </c>
      <c r="V36" s="96">
        <v>6630087.2896</v>
      </c>
      <c r="W36" s="96">
        <v>5539663.2773</v>
      </c>
      <c r="X36" s="96">
        <v>0</v>
      </c>
      <c r="Y36" s="96">
        <f t="shared" si="10"/>
        <v>5539663.2773</v>
      </c>
      <c r="Z36" s="96">
        <v>156131849.2776</v>
      </c>
      <c r="AA36" s="105">
        <f t="shared" si="5"/>
        <v>352957042.4211</v>
      </c>
    </row>
    <row r="37" ht="24.9" customHeight="1" spans="1:27">
      <c r="A37" s="94"/>
      <c r="B37" s="97"/>
      <c r="C37" s="91">
        <v>13</v>
      </c>
      <c r="D37" s="96" t="s">
        <v>189</v>
      </c>
      <c r="E37" s="96">
        <v>104991648.0854</v>
      </c>
      <c r="F37" s="96">
        <v>0</v>
      </c>
      <c r="G37" s="96">
        <v>62655479.7147</v>
      </c>
      <c r="H37" s="96">
        <v>5948934.7191</v>
      </c>
      <c r="I37" s="96">
        <v>5029413.834</v>
      </c>
      <c r="J37" s="96">
        <v>0</v>
      </c>
      <c r="K37" s="96">
        <f t="shared" si="8"/>
        <v>5029413.834</v>
      </c>
      <c r="L37" s="96">
        <v>147267099.8217</v>
      </c>
      <c r="M37" s="105">
        <f t="shared" si="4"/>
        <v>325892576.1749</v>
      </c>
      <c r="N37" s="104"/>
      <c r="O37" s="97"/>
      <c r="P37" s="106">
        <v>11</v>
      </c>
      <c r="Q37" s="97"/>
      <c r="R37" s="96" t="s">
        <v>190</v>
      </c>
      <c r="S37" s="96">
        <v>95442453.5765</v>
      </c>
      <c r="T37" s="96">
        <v>0</v>
      </c>
      <c r="U37" s="96">
        <v>56956842.0252</v>
      </c>
      <c r="V37" s="96">
        <v>5439340.065</v>
      </c>
      <c r="W37" s="96">
        <v>4571978.8681</v>
      </c>
      <c r="X37" s="96">
        <v>0</v>
      </c>
      <c r="Y37" s="96">
        <f t="shared" si="10"/>
        <v>4571978.8681</v>
      </c>
      <c r="Z37" s="96">
        <v>126831024.5885</v>
      </c>
      <c r="AA37" s="105">
        <f t="shared" si="5"/>
        <v>289241639.1233</v>
      </c>
    </row>
    <row r="38" ht="24.9" customHeight="1" spans="1:27">
      <c r="A38" s="94"/>
      <c r="B38" s="97"/>
      <c r="C38" s="91">
        <v>14</v>
      </c>
      <c r="D38" s="96" t="s">
        <v>191</v>
      </c>
      <c r="E38" s="96">
        <v>101783184.8704</v>
      </c>
      <c r="F38" s="96">
        <v>0</v>
      </c>
      <c r="G38" s="96">
        <v>60740776.9211</v>
      </c>
      <c r="H38" s="96">
        <v>5974888.0353</v>
      </c>
      <c r="I38" s="96">
        <v>4875718.8537</v>
      </c>
      <c r="J38" s="96">
        <v>0</v>
      </c>
      <c r="K38" s="96">
        <f t="shared" si="8"/>
        <v>4875718.8537</v>
      </c>
      <c r="L38" s="96">
        <v>147905735.4217</v>
      </c>
      <c r="M38" s="105">
        <f t="shared" si="4"/>
        <v>321280304.1022</v>
      </c>
      <c r="N38" s="104"/>
      <c r="O38" s="97"/>
      <c r="P38" s="106">
        <v>12</v>
      </c>
      <c r="Q38" s="97"/>
      <c r="R38" s="96" t="s">
        <v>192</v>
      </c>
      <c r="S38" s="96">
        <v>106005254.5833</v>
      </c>
      <c r="T38" s="96">
        <v>0</v>
      </c>
      <c r="U38" s="96">
        <v>63260365.9367</v>
      </c>
      <c r="V38" s="96">
        <v>6032313.0254</v>
      </c>
      <c r="W38" s="96">
        <v>5077968.6156</v>
      </c>
      <c r="X38" s="96">
        <v>0</v>
      </c>
      <c r="Y38" s="96">
        <f t="shared" si="10"/>
        <v>5077968.6156</v>
      </c>
      <c r="Z38" s="96">
        <v>141422363.8748</v>
      </c>
      <c r="AA38" s="105">
        <f t="shared" si="5"/>
        <v>321798266.0358</v>
      </c>
    </row>
    <row r="39" ht="24.9" customHeight="1" spans="1:27">
      <c r="A39" s="94"/>
      <c r="B39" s="97"/>
      <c r="C39" s="91">
        <v>15</v>
      </c>
      <c r="D39" s="96" t="s">
        <v>193</v>
      </c>
      <c r="E39" s="96">
        <v>97125648.3293</v>
      </c>
      <c r="F39" s="96">
        <v>0</v>
      </c>
      <c r="G39" s="96">
        <v>57961315.9679</v>
      </c>
      <c r="H39" s="96">
        <v>5924366.8537</v>
      </c>
      <c r="I39" s="96">
        <v>4652608.9289</v>
      </c>
      <c r="J39" s="96">
        <v>0</v>
      </c>
      <c r="K39" s="96">
        <f t="shared" si="8"/>
        <v>4652608.9289</v>
      </c>
      <c r="L39" s="96">
        <v>146662556.1359</v>
      </c>
      <c r="M39" s="105">
        <f t="shared" si="4"/>
        <v>312326496.2157</v>
      </c>
      <c r="N39" s="104"/>
      <c r="O39" s="97"/>
      <c r="P39" s="106">
        <v>13</v>
      </c>
      <c r="Q39" s="97"/>
      <c r="R39" s="96" t="s">
        <v>194</v>
      </c>
      <c r="S39" s="96">
        <v>115521695.7586</v>
      </c>
      <c r="T39" s="96">
        <v>0</v>
      </c>
      <c r="U39" s="96">
        <v>68939457.5396</v>
      </c>
      <c r="V39" s="96">
        <v>6347192.5599</v>
      </c>
      <c r="W39" s="96">
        <v>5533834.599</v>
      </c>
      <c r="X39" s="96">
        <v>0</v>
      </c>
      <c r="Y39" s="96">
        <f t="shared" si="10"/>
        <v>5533834.599</v>
      </c>
      <c r="Z39" s="96">
        <v>149170633.0688</v>
      </c>
      <c r="AA39" s="105">
        <f t="shared" si="5"/>
        <v>345512813.5259</v>
      </c>
    </row>
    <row r="40" ht="24.9" customHeight="1" spans="1:27">
      <c r="A40" s="94"/>
      <c r="B40" s="97"/>
      <c r="C40" s="91">
        <v>16</v>
      </c>
      <c r="D40" s="96" t="s">
        <v>195</v>
      </c>
      <c r="E40" s="96">
        <v>90484679.8957</v>
      </c>
      <c r="F40" s="96">
        <v>0</v>
      </c>
      <c r="G40" s="96">
        <v>53998209.6583</v>
      </c>
      <c r="H40" s="96">
        <v>5659996.5573</v>
      </c>
      <c r="I40" s="96">
        <v>4334486.6866</v>
      </c>
      <c r="J40" s="96">
        <v>0</v>
      </c>
      <c r="K40" s="96">
        <f t="shared" si="8"/>
        <v>4334486.6866</v>
      </c>
      <c r="L40" s="96">
        <v>140157172.3318</v>
      </c>
      <c r="M40" s="105">
        <f t="shared" si="4"/>
        <v>294634545.1297</v>
      </c>
      <c r="N40" s="104"/>
      <c r="O40" s="97"/>
      <c r="P40" s="106">
        <v>14</v>
      </c>
      <c r="Q40" s="97"/>
      <c r="R40" s="96" t="s">
        <v>196</v>
      </c>
      <c r="S40" s="96">
        <v>115251582.2034</v>
      </c>
      <c r="T40" s="96">
        <v>0</v>
      </c>
      <c r="U40" s="96">
        <v>68778262.8666</v>
      </c>
      <c r="V40" s="96">
        <v>6699957.0088</v>
      </c>
      <c r="W40" s="96">
        <v>5520895.3521</v>
      </c>
      <c r="X40" s="96">
        <v>0</v>
      </c>
      <c r="Y40" s="96">
        <f t="shared" si="10"/>
        <v>5520895.3521</v>
      </c>
      <c r="Z40" s="96">
        <v>157851139.7793</v>
      </c>
      <c r="AA40" s="105">
        <f t="shared" si="5"/>
        <v>354101837.2102</v>
      </c>
    </row>
    <row r="41" ht="24.9" customHeight="1" spans="1:27">
      <c r="A41" s="94"/>
      <c r="B41" s="97"/>
      <c r="C41" s="91">
        <v>17</v>
      </c>
      <c r="D41" s="96" t="s">
        <v>197</v>
      </c>
      <c r="E41" s="96">
        <v>85992750.2524</v>
      </c>
      <c r="F41" s="96">
        <v>0</v>
      </c>
      <c r="G41" s="96">
        <v>51317577.3244</v>
      </c>
      <c r="H41" s="96">
        <v>5203586.0531</v>
      </c>
      <c r="I41" s="96">
        <v>4119309.8273</v>
      </c>
      <c r="J41" s="96">
        <v>0</v>
      </c>
      <c r="K41" s="96">
        <f t="shared" si="8"/>
        <v>4119309.8273</v>
      </c>
      <c r="L41" s="96">
        <v>128926237.7627</v>
      </c>
      <c r="M41" s="105">
        <f t="shared" si="4"/>
        <v>275559461.2199</v>
      </c>
      <c r="N41" s="104"/>
      <c r="O41" s="97"/>
      <c r="P41" s="106">
        <v>15</v>
      </c>
      <c r="Q41" s="97"/>
      <c r="R41" s="96" t="s">
        <v>198</v>
      </c>
      <c r="S41" s="96">
        <v>100644065.6206</v>
      </c>
      <c r="T41" s="96">
        <v>0</v>
      </c>
      <c r="U41" s="96">
        <v>60060988.9155</v>
      </c>
      <c r="V41" s="96">
        <v>6033292.3958</v>
      </c>
      <c r="W41" s="96">
        <v>4821151.6361</v>
      </c>
      <c r="X41" s="96">
        <v>0</v>
      </c>
      <c r="Y41" s="96">
        <f t="shared" si="10"/>
        <v>4821151.6361</v>
      </c>
      <c r="Z41" s="96">
        <v>141446463.3314</v>
      </c>
      <c r="AA41" s="105">
        <f t="shared" si="5"/>
        <v>313005961.8994</v>
      </c>
    </row>
    <row r="42" ht="24.9" customHeight="1" spans="1:27">
      <c r="A42" s="94"/>
      <c r="B42" s="97"/>
      <c r="C42" s="91">
        <v>18</v>
      </c>
      <c r="D42" s="96" t="s">
        <v>199</v>
      </c>
      <c r="E42" s="96">
        <v>97415629.3237</v>
      </c>
      <c r="F42" s="96">
        <v>0</v>
      </c>
      <c r="G42" s="96">
        <v>58134366.8594</v>
      </c>
      <c r="H42" s="96">
        <v>5900443.9396</v>
      </c>
      <c r="I42" s="96">
        <v>4666499.8855</v>
      </c>
      <c r="J42" s="96">
        <v>0</v>
      </c>
      <c r="K42" s="96">
        <f t="shared" si="8"/>
        <v>4666499.8855</v>
      </c>
      <c r="L42" s="96">
        <v>146073882.8239</v>
      </c>
      <c r="M42" s="105">
        <f t="shared" si="4"/>
        <v>312190822.8321</v>
      </c>
      <c r="N42" s="104"/>
      <c r="O42" s="97"/>
      <c r="P42" s="106">
        <v>16</v>
      </c>
      <c r="Q42" s="97"/>
      <c r="R42" s="96" t="s">
        <v>200</v>
      </c>
      <c r="S42" s="96">
        <v>113383118.6387</v>
      </c>
      <c r="T42" s="96">
        <v>0</v>
      </c>
      <c r="U42" s="96">
        <v>67663226.7365</v>
      </c>
      <c r="V42" s="96">
        <v>6033232.6781</v>
      </c>
      <c r="W42" s="96">
        <v>5431390.3613</v>
      </c>
      <c r="X42" s="96">
        <v>0</v>
      </c>
      <c r="Y42" s="96">
        <f t="shared" si="10"/>
        <v>5431390.3613</v>
      </c>
      <c r="Z42" s="96">
        <v>141444993.8523</v>
      </c>
      <c r="AA42" s="105">
        <f t="shared" si="5"/>
        <v>333955962.2669</v>
      </c>
    </row>
    <row r="43" ht="24.9" customHeight="1" spans="1:27">
      <c r="A43" s="94"/>
      <c r="B43" s="97"/>
      <c r="C43" s="91">
        <v>19</v>
      </c>
      <c r="D43" s="96" t="s">
        <v>201</v>
      </c>
      <c r="E43" s="96">
        <v>122618797.1038</v>
      </c>
      <c r="F43" s="96">
        <v>0</v>
      </c>
      <c r="G43" s="96">
        <v>73174768.6093</v>
      </c>
      <c r="H43" s="96">
        <v>6421516.7788</v>
      </c>
      <c r="I43" s="96">
        <v>5873806.9714</v>
      </c>
      <c r="J43" s="96">
        <v>0</v>
      </c>
      <c r="K43" s="96">
        <f t="shared" si="8"/>
        <v>5873806.9714</v>
      </c>
      <c r="L43" s="96">
        <v>158895969.3205</v>
      </c>
      <c r="M43" s="105">
        <f t="shared" si="4"/>
        <v>366984858.7838</v>
      </c>
      <c r="N43" s="104"/>
      <c r="O43" s="97"/>
      <c r="P43" s="106">
        <v>17</v>
      </c>
      <c r="Q43" s="97"/>
      <c r="R43" s="96" t="s">
        <v>202</v>
      </c>
      <c r="S43" s="96">
        <v>117043826.0361</v>
      </c>
      <c r="T43" s="96">
        <v>0</v>
      </c>
      <c r="U43" s="96">
        <v>69847813.6276</v>
      </c>
      <c r="V43" s="96">
        <v>6428993.8773</v>
      </c>
      <c r="W43" s="96">
        <v>5606749.1899</v>
      </c>
      <c r="X43" s="96">
        <v>0</v>
      </c>
      <c r="Y43" s="96">
        <f t="shared" si="10"/>
        <v>5606749.1899</v>
      </c>
      <c r="Z43" s="96">
        <v>151183525.4869</v>
      </c>
      <c r="AA43" s="105">
        <f t="shared" si="5"/>
        <v>350110908.2178</v>
      </c>
    </row>
    <row r="44" ht="24.9" customHeight="1" spans="1:27">
      <c r="A44" s="94"/>
      <c r="B44" s="97"/>
      <c r="C44" s="91">
        <v>20</v>
      </c>
      <c r="D44" s="96" t="s">
        <v>203</v>
      </c>
      <c r="E44" s="96">
        <v>105057438.745</v>
      </c>
      <c r="F44" s="96">
        <v>0</v>
      </c>
      <c r="G44" s="96">
        <v>62694741.3646</v>
      </c>
      <c r="H44" s="96">
        <v>4741574.0279</v>
      </c>
      <c r="I44" s="96">
        <v>5032565.4033</v>
      </c>
      <c r="J44" s="96">
        <v>0</v>
      </c>
      <c r="K44" s="96">
        <f t="shared" si="8"/>
        <v>5032565.4033</v>
      </c>
      <c r="L44" s="96">
        <v>117557466.0577</v>
      </c>
      <c r="M44" s="105">
        <f t="shared" si="4"/>
        <v>295083785.5985</v>
      </c>
      <c r="N44" s="104"/>
      <c r="O44" s="97"/>
      <c r="P44" s="106">
        <v>18</v>
      </c>
      <c r="Q44" s="97"/>
      <c r="R44" s="96" t="s">
        <v>204</v>
      </c>
      <c r="S44" s="96">
        <v>112043120.8648</v>
      </c>
      <c r="T44" s="96">
        <v>0</v>
      </c>
      <c r="U44" s="96">
        <v>66863561.1929</v>
      </c>
      <c r="V44" s="96">
        <v>6208241.3953</v>
      </c>
      <c r="W44" s="96">
        <v>5367200.4617</v>
      </c>
      <c r="X44" s="96">
        <v>0</v>
      </c>
      <c r="Y44" s="96">
        <f t="shared" si="10"/>
        <v>5367200.4617</v>
      </c>
      <c r="Z44" s="96">
        <v>145751449.1892</v>
      </c>
      <c r="AA44" s="105">
        <f t="shared" si="5"/>
        <v>336233573.1039</v>
      </c>
    </row>
    <row r="45" ht="24.9" customHeight="1" spans="1:27">
      <c r="A45" s="94"/>
      <c r="B45" s="97"/>
      <c r="C45" s="102">
        <v>21</v>
      </c>
      <c r="D45" s="96" t="s">
        <v>205</v>
      </c>
      <c r="E45" s="96">
        <v>101808584.2927</v>
      </c>
      <c r="F45" s="96">
        <v>0</v>
      </c>
      <c r="G45" s="96">
        <v>60755934.4409</v>
      </c>
      <c r="H45" s="96">
        <v>6444328.9435</v>
      </c>
      <c r="I45" s="96">
        <v>4876935.562</v>
      </c>
      <c r="J45" s="96">
        <v>0</v>
      </c>
      <c r="K45" s="96">
        <f t="shared" si="8"/>
        <v>4876935.562</v>
      </c>
      <c r="L45" s="96">
        <v>159457310.3219</v>
      </c>
      <c r="M45" s="105">
        <f t="shared" si="4"/>
        <v>333343093.561</v>
      </c>
      <c r="N45" s="104"/>
      <c r="O45" s="97"/>
      <c r="P45" s="106">
        <v>19</v>
      </c>
      <c r="Q45" s="97"/>
      <c r="R45" s="96" t="s">
        <v>206</v>
      </c>
      <c r="S45" s="96">
        <v>122868061.6606</v>
      </c>
      <c r="T45" s="96">
        <v>0</v>
      </c>
      <c r="U45" s="96">
        <v>73323521.3022</v>
      </c>
      <c r="V45" s="96">
        <v>6940834.3587</v>
      </c>
      <c r="W45" s="96">
        <v>5885747.4889</v>
      </c>
      <c r="X45" s="96">
        <v>0</v>
      </c>
      <c r="Y45" s="96">
        <f t="shared" si="10"/>
        <v>5885747.4889</v>
      </c>
      <c r="Z45" s="96">
        <v>163778430.5206</v>
      </c>
      <c r="AA45" s="105">
        <f t="shared" si="5"/>
        <v>372796595.331</v>
      </c>
    </row>
    <row r="46" ht="24.9" customHeight="1" spans="1:27">
      <c r="A46" s="91"/>
      <c r="B46" s="93" t="s">
        <v>207</v>
      </c>
      <c r="C46" s="93"/>
      <c r="D46" s="101"/>
      <c r="E46" s="101">
        <f>SUM(E25:E45)</f>
        <v>2154487178.1326</v>
      </c>
      <c r="F46" s="101">
        <f t="shared" ref="F46:M46" si="11">SUM(F25:F45)</f>
        <v>0</v>
      </c>
      <c r="G46" s="101">
        <f t="shared" si="11"/>
        <v>1285725390.0332</v>
      </c>
      <c r="H46" s="101">
        <f t="shared" si="11"/>
        <v>124359020.9657</v>
      </c>
      <c r="I46" s="101">
        <f t="shared" si="11"/>
        <v>103206377.0449</v>
      </c>
      <c r="J46" s="101">
        <f t="shared" si="11"/>
        <v>0</v>
      </c>
      <c r="K46" s="101">
        <f t="shared" si="11"/>
        <v>103206377.0449</v>
      </c>
      <c r="L46" s="101">
        <f t="shared" si="11"/>
        <v>3078617304.4252</v>
      </c>
      <c r="M46" s="101">
        <f t="shared" si="11"/>
        <v>6746395270.6016</v>
      </c>
      <c r="N46" s="104"/>
      <c r="O46" s="97"/>
      <c r="P46" s="106">
        <v>20</v>
      </c>
      <c r="Q46" s="97"/>
      <c r="R46" s="96" t="s">
        <v>208</v>
      </c>
      <c r="S46" s="96">
        <v>97842601.0536</v>
      </c>
      <c r="T46" s="96">
        <v>0</v>
      </c>
      <c r="U46" s="96">
        <v>58389169.2084</v>
      </c>
      <c r="V46" s="96">
        <v>5814498.6547</v>
      </c>
      <c r="W46" s="96">
        <v>4686953.1079</v>
      </c>
      <c r="X46" s="96">
        <v>0</v>
      </c>
      <c r="Y46" s="96">
        <f t="shared" si="10"/>
        <v>4686953.1079</v>
      </c>
      <c r="Z46" s="96">
        <v>136062585.9469</v>
      </c>
      <c r="AA46" s="105">
        <f t="shared" si="5"/>
        <v>302795807.9715</v>
      </c>
    </row>
    <row r="47" ht="24.9" customHeight="1" spans="1:27">
      <c r="A47" s="94">
        <v>3</v>
      </c>
      <c r="B47" s="95" t="s">
        <v>209</v>
      </c>
      <c r="C47" s="103">
        <v>1</v>
      </c>
      <c r="D47" s="96" t="s">
        <v>210</v>
      </c>
      <c r="E47" s="96">
        <v>97760308.7213</v>
      </c>
      <c r="F47" s="96">
        <v>0</v>
      </c>
      <c r="G47" s="96">
        <v>58340059.9159</v>
      </c>
      <c r="H47" s="96">
        <v>5697614.6423</v>
      </c>
      <c r="I47" s="96">
        <v>4683011.0591</v>
      </c>
      <c r="J47" s="96">
        <f>I47/2</f>
        <v>2341505.52955</v>
      </c>
      <c r="K47" s="96">
        <f t="shared" si="8"/>
        <v>2341505.52955</v>
      </c>
      <c r="L47" s="96">
        <v>133953322.1593</v>
      </c>
      <c r="M47" s="105">
        <f t="shared" si="4"/>
        <v>298092810.96835</v>
      </c>
      <c r="N47" s="104"/>
      <c r="O47" s="97"/>
      <c r="P47" s="106">
        <v>21</v>
      </c>
      <c r="Q47" s="97"/>
      <c r="R47" s="96" t="s">
        <v>105</v>
      </c>
      <c r="S47" s="96">
        <v>134755120.2674</v>
      </c>
      <c r="T47" s="96">
        <v>0</v>
      </c>
      <c r="U47" s="96">
        <v>80417317.5516</v>
      </c>
      <c r="V47" s="96">
        <v>7809368.7141</v>
      </c>
      <c r="W47" s="96">
        <v>6455173.1345</v>
      </c>
      <c r="X47" s="96">
        <v>0</v>
      </c>
      <c r="Y47" s="96">
        <f t="shared" si="10"/>
        <v>6455173.1345</v>
      </c>
      <c r="Z47" s="96">
        <v>185150533.987</v>
      </c>
      <c r="AA47" s="105">
        <f t="shared" si="5"/>
        <v>414587513.6546</v>
      </c>
    </row>
    <row r="48" ht="24.9" customHeight="1" spans="1:27">
      <c r="A48" s="94"/>
      <c r="B48" s="97"/>
      <c r="C48" s="91">
        <v>2</v>
      </c>
      <c r="D48" s="96" t="s">
        <v>211</v>
      </c>
      <c r="E48" s="96">
        <v>76331100.4095</v>
      </c>
      <c r="F48" s="96">
        <v>0</v>
      </c>
      <c r="G48" s="96">
        <v>45551830.079</v>
      </c>
      <c r="H48" s="96">
        <v>4759485.269</v>
      </c>
      <c r="I48" s="96">
        <v>3656487.9147</v>
      </c>
      <c r="J48" s="96">
        <f t="shared" ref="J48:J77" si="12">I48/2</f>
        <v>1828243.95735</v>
      </c>
      <c r="K48" s="96">
        <f t="shared" si="8"/>
        <v>1828243.95735</v>
      </c>
      <c r="L48" s="96">
        <v>110868687.7949</v>
      </c>
      <c r="M48" s="105">
        <f t="shared" si="4"/>
        <v>239339347.50975</v>
      </c>
      <c r="N48" s="104"/>
      <c r="O48" s="97"/>
      <c r="P48" s="106">
        <v>22</v>
      </c>
      <c r="Q48" s="97"/>
      <c r="R48" s="96" t="s">
        <v>212</v>
      </c>
      <c r="S48" s="96">
        <v>94819494.6693</v>
      </c>
      <c r="T48" s="96">
        <v>0</v>
      </c>
      <c r="U48" s="96">
        <v>56585081.1292</v>
      </c>
      <c r="V48" s="96">
        <v>5410173.9361</v>
      </c>
      <c r="W48" s="96">
        <v>4542137.274</v>
      </c>
      <c r="X48" s="96">
        <v>0</v>
      </c>
      <c r="Y48" s="96">
        <f t="shared" si="10"/>
        <v>4542137.274</v>
      </c>
      <c r="Z48" s="96">
        <v>126113331.015</v>
      </c>
      <c r="AA48" s="105">
        <f t="shared" si="5"/>
        <v>287470218.0236</v>
      </c>
    </row>
    <row r="49" ht="24.9" customHeight="1" spans="1:27">
      <c r="A49" s="94"/>
      <c r="B49" s="97"/>
      <c r="C49" s="91">
        <v>3</v>
      </c>
      <c r="D49" s="96" t="s">
        <v>213</v>
      </c>
      <c r="E49" s="96">
        <v>100778676.8667</v>
      </c>
      <c r="F49" s="96">
        <v>0</v>
      </c>
      <c r="G49" s="96">
        <v>60141320.3739</v>
      </c>
      <c r="H49" s="96">
        <v>6097329.1538</v>
      </c>
      <c r="I49" s="96">
        <v>4827599.9172</v>
      </c>
      <c r="J49" s="96">
        <f t="shared" si="12"/>
        <v>2413799.9586</v>
      </c>
      <c r="K49" s="96">
        <f t="shared" si="8"/>
        <v>2413799.9586</v>
      </c>
      <c r="L49" s="96">
        <v>143789133.3077</v>
      </c>
      <c r="M49" s="105">
        <f t="shared" si="4"/>
        <v>313220259.6607</v>
      </c>
      <c r="N49" s="104"/>
      <c r="O49" s="97"/>
      <c r="P49" s="106">
        <v>23</v>
      </c>
      <c r="Q49" s="97"/>
      <c r="R49" s="96" t="s">
        <v>214</v>
      </c>
      <c r="S49" s="96">
        <v>89579286.9599</v>
      </c>
      <c r="T49" s="96">
        <v>0</v>
      </c>
      <c r="U49" s="96">
        <v>53457901.6456</v>
      </c>
      <c r="V49" s="96">
        <v>5191439.9126</v>
      </c>
      <c r="W49" s="96">
        <v>4291115.6582</v>
      </c>
      <c r="X49" s="96">
        <v>0</v>
      </c>
      <c r="Y49" s="96">
        <f t="shared" si="10"/>
        <v>4291115.6582</v>
      </c>
      <c r="Z49" s="96">
        <v>120730923.1096</v>
      </c>
      <c r="AA49" s="105">
        <f t="shared" si="5"/>
        <v>273250667.2859</v>
      </c>
    </row>
    <row r="50" ht="24.9" customHeight="1" spans="1:27">
      <c r="A50" s="94"/>
      <c r="B50" s="97"/>
      <c r="C50" s="91">
        <v>4</v>
      </c>
      <c r="D50" s="96" t="s">
        <v>215</v>
      </c>
      <c r="E50" s="96">
        <v>77258302.5816</v>
      </c>
      <c r="F50" s="96">
        <v>0</v>
      </c>
      <c r="G50" s="96">
        <v>46105153.1094</v>
      </c>
      <c r="H50" s="96">
        <v>4927315.9176</v>
      </c>
      <c r="I50" s="96">
        <v>3700903.6707</v>
      </c>
      <c r="J50" s="96">
        <f t="shared" si="12"/>
        <v>1850451.83535</v>
      </c>
      <c r="K50" s="96">
        <f t="shared" si="8"/>
        <v>1850451.83535</v>
      </c>
      <c r="L50" s="96">
        <v>114998511.7486</v>
      </c>
      <c r="M50" s="105">
        <f t="shared" si="4"/>
        <v>245139735.19255</v>
      </c>
      <c r="N50" s="104"/>
      <c r="O50" s="97"/>
      <c r="P50" s="106">
        <v>24</v>
      </c>
      <c r="Q50" s="97"/>
      <c r="R50" s="96" t="s">
        <v>216</v>
      </c>
      <c r="S50" s="96">
        <v>108971859.8931</v>
      </c>
      <c r="T50" s="96">
        <v>0</v>
      </c>
      <c r="U50" s="96">
        <v>65030736.0776</v>
      </c>
      <c r="V50" s="96">
        <v>6408618.1951</v>
      </c>
      <c r="W50" s="96">
        <v>5220077.8791</v>
      </c>
      <c r="X50" s="96">
        <v>0</v>
      </c>
      <c r="Y50" s="96">
        <f t="shared" si="10"/>
        <v>5220077.8791</v>
      </c>
      <c r="Z50" s="96">
        <v>150682139.2312</v>
      </c>
      <c r="AA50" s="105">
        <f t="shared" si="5"/>
        <v>336313431.2761</v>
      </c>
    </row>
    <row r="51" ht="24.9" customHeight="1" spans="1:27">
      <c r="A51" s="94"/>
      <c r="B51" s="97"/>
      <c r="C51" s="91">
        <v>5</v>
      </c>
      <c r="D51" s="96" t="s">
        <v>217</v>
      </c>
      <c r="E51" s="96">
        <v>103822472.4497</v>
      </c>
      <c r="F51" s="96">
        <v>0</v>
      </c>
      <c r="G51" s="96">
        <v>61957755.0702</v>
      </c>
      <c r="H51" s="96">
        <v>6337525.7217</v>
      </c>
      <c r="I51" s="96">
        <v>4973406.8256</v>
      </c>
      <c r="J51" s="96">
        <f t="shared" si="12"/>
        <v>2486703.4128</v>
      </c>
      <c r="K51" s="96">
        <f t="shared" si="8"/>
        <v>2486703.4128</v>
      </c>
      <c r="L51" s="96">
        <v>149699671.9877</v>
      </c>
      <c r="M51" s="105">
        <f t="shared" si="4"/>
        <v>324304128.6421</v>
      </c>
      <c r="N51" s="104"/>
      <c r="O51" s="97"/>
      <c r="P51" s="106">
        <v>25</v>
      </c>
      <c r="Q51" s="97"/>
      <c r="R51" s="96" t="s">
        <v>218</v>
      </c>
      <c r="S51" s="96">
        <v>108440086.2548</v>
      </c>
      <c r="T51" s="96">
        <v>0</v>
      </c>
      <c r="U51" s="96">
        <v>64713391.479</v>
      </c>
      <c r="V51" s="96">
        <v>6190553.0099</v>
      </c>
      <c r="W51" s="96">
        <v>5194604.332</v>
      </c>
      <c r="X51" s="96">
        <v>0</v>
      </c>
      <c r="Y51" s="96">
        <f t="shared" si="10"/>
        <v>5194604.332</v>
      </c>
      <c r="Z51" s="96">
        <v>145316189.4912</v>
      </c>
      <c r="AA51" s="105">
        <f t="shared" si="5"/>
        <v>329854824.5669</v>
      </c>
    </row>
    <row r="52" ht="24.9" customHeight="1" spans="1:27">
      <c r="A52" s="94"/>
      <c r="B52" s="97"/>
      <c r="C52" s="91">
        <v>6</v>
      </c>
      <c r="D52" s="96" t="s">
        <v>219</v>
      </c>
      <c r="E52" s="96">
        <v>90492980.0269</v>
      </c>
      <c r="F52" s="96">
        <v>0</v>
      </c>
      <c r="G52" s="96">
        <v>54003162.8971</v>
      </c>
      <c r="H52" s="96">
        <v>5295451.7047</v>
      </c>
      <c r="I52" s="96">
        <v>4334884.2877</v>
      </c>
      <c r="J52" s="96">
        <f t="shared" si="12"/>
        <v>2167442.14385</v>
      </c>
      <c r="K52" s="96">
        <f t="shared" si="8"/>
        <v>2167442.14385</v>
      </c>
      <c r="L52" s="96">
        <v>124057262.3694</v>
      </c>
      <c r="M52" s="105">
        <f t="shared" si="4"/>
        <v>276016299.14195</v>
      </c>
      <c r="N52" s="104"/>
      <c r="O52" s="97"/>
      <c r="P52" s="106">
        <v>26</v>
      </c>
      <c r="Q52" s="97"/>
      <c r="R52" s="96" t="s">
        <v>220</v>
      </c>
      <c r="S52" s="96">
        <v>102863214.7626</v>
      </c>
      <c r="T52" s="96">
        <v>0</v>
      </c>
      <c r="U52" s="96">
        <v>61385302.388</v>
      </c>
      <c r="V52" s="96">
        <v>6119441.1624</v>
      </c>
      <c r="W52" s="96">
        <v>4927455.5145</v>
      </c>
      <c r="X52" s="96">
        <v>0</v>
      </c>
      <c r="Y52" s="96">
        <f t="shared" si="10"/>
        <v>4927455.5145</v>
      </c>
      <c r="Z52" s="96">
        <v>143566333.8251</v>
      </c>
      <c r="AA52" s="105">
        <f t="shared" si="5"/>
        <v>318861747.6526</v>
      </c>
    </row>
    <row r="53" ht="24.9" customHeight="1" spans="1:27">
      <c r="A53" s="94"/>
      <c r="B53" s="97"/>
      <c r="C53" s="91">
        <v>7</v>
      </c>
      <c r="D53" s="96" t="s">
        <v>221</v>
      </c>
      <c r="E53" s="96">
        <v>102634800.0567</v>
      </c>
      <c r="F53" s="96">
        <v>0</v>
      </c>
      <c r="G53" s="96">
        <v>61248992.184</v>
      </c>
      <c r="H53" s="96">
        <v>6058237.9416</v>
      </c>
      <c r="I53" s="96">
        <v>4916513.7672</v>
      </c>
      <c r="J53" s="96">
        <f t="shared" si="12"/>
        <v>2458256.8836</v>
      </c>
      <c r="K53" s="96">
        <f t="shared" si="8"/>
        <v>2458256.8836</v>
      </c>
      <c r="L53" s="96">
        <v>142827212.3142</v>
      </c>
      <c r="M53" s="105">
        <f t="shared" si="4"/>
        <v>315227499.3801</v>
      </c>
      <c r="N53" s="104"/>
      <c r="O53" s="97"/>
      <c r="P53" s="106">
        <v>27</v>
      </c>
      <c r="Q53" s="97"/>
      <c r="R53" s="96" t="s">
        <v>222</v>
      </c>
      <c r="S53" s="96">
        <v>105023576.0968</v>
      </c>
      <c r="T53" s="96">
        <v>0</v>
      </c>
      <c r="U53" s="96">
        <v>62674533.2765</v>
      </c>
      <c r="V53" s="96">
        <v>6073673.5105</v>
      </c>
      <c r="W53" s="96">
        <v>5030943.2812</v>
      </c>
      <c r="X53" s="96">
        <v>0</v>
      </c>
      <c r="Y53" s="96">
        <f t="shared" si="10"/>
        <v>5030943.2812</v>
      </c>
      <c r="Z53" s="96">
        <v>142440125.0726</v>
      </c>
      <c r="AA53" s="105">
        <f t="shared" si="5"/>
        <v>321242851.2376</v>
      </c>
    </row>
    <row r="54" ht="24.9" customHeight="1" spans="1:27">
      <c r="A54" s="94"/>
      <c r="B54" s="97"/>
      <c r="C54" s="91">
        <v>8</v>
      </c>
      <c r="D54" s="96" t="s">
        <v>223</v>
      </c>
      <c r="E54" s="96">
        <v>82236036.8942</v>
      </c>
      <c r="F54" s="96">
        <v>0</v>
      </c>
      <c r="G54" s="96">
        <v>49075697.3092</v>
      </c>
      <c r="H54" s="96">
        <v>4936691.5979</v>
      </c>
      <c r="I54" s="96">
        <v>3939352.0261</v>
      </c>
      <c r="J54" s="96">
        <f t="shared" si="12"/>
        <v>1969676.01305</v>
      </c>
      <c r="K54" s="96">
        <f t="shared" si="8"/>
        <v>1969676.01305</v>
      </c>
      <c r="L54" s="96">
        <v>115229219.9612</v>
      </c>
      <c r="M54" s="105">
        <f t="shared" si="4"/>
        <v>253447321.77555</v>
      </c>
      <c r="N54" s="104"/>
      <c r="O54" s="97"/>
      <c r="P54" s="106">
        <v>28</v>
      </c>
      <c r="Q54" s="97"/>
      <c r="R54" s="96" t="s">
        <v>224</v>
      </c>
      <c r="S54" s="96">
        <v>88462889.5287</v>
      </c>
      <c r="T54" s="96">
        <v>0</v>
      </c>
      <c r="U54" s="96">
        <v>52791673.2562</v>
      </c>
      <c r="V54" s="96">
        <v>5383229.3059</v>
      </c>
      <c r="W54" s="96">
        <v>4237636.8836</v>
      </c>
      <c r="X54" s="96">
        <v>0</v>
      </c>
      <c r="Y54" s="96">
        <f t="shared" si="10"/>
        <v>4237636.8836</v>
      </c>
      <c r="Z54" s="96">
        <v>125450302.0626</v>
      </c>
      <c r="AA54" s="105">
        <f t="shared" si="5"/>
        <v>276325731.037</v>
      </c>
    </row>
    <row r="55" ht="24.9" customHeight="1" spans="1:27">
      <c r="A55" s="94"/>
      <c r="B55" s="97"/>
      <c r="C55" s="91">
        <v>9</v>
      </c>
      <c r="D55" s="96" t="s">
        <v>225</v>
      </c>
      <c r="E55" s="96">
        <v>95437766.2431</v>
      </c>
      <c r="F55" s="96">
        <v>0</v>
      </c>
      <c r="G55" s="96">
        <v>56954044.7825</v>
      </c>
      <c r="H55" s="96">
        <v>5673858.9377</v>
      </c>
      <c r="I55" s="96">
        <v>4571754.3308</v>
      </c>
      <c r="J55" s="96">
        <f t="shared" si="12"/>
        <v>2285877.1654</v>
      </c>
      <c r="K55" s="96">
        <f t="shared" si="8"/>
        <v>2285877.1654</v>
      </c>
      <c r="L55" s="96">
        <v>133368763.3887</v>
      </c>
      <c r="M55" s="105">
        <f t="shared" si="4"/>
        <v>293720310.5174</v>
      </c>
      <c r="N55" s="104"/>
      <c r="O55" s="97"/>
      <c r="P55" s="106">
        <v>29</v>
      </c>
      <c r="Q55" s="97"/>
      <c r="R55" s="96" t="s">
        <v>226</v>
      </c>
      <c r="S55" s="96">
        <v>105851444.145</v>
      </c>
      <c r="T55" s="96">
        <v>0</v>
      </c>
      <c r="U55" s="96">
        <v>63168577.0472</v>
      </c>
      <c r="V55" s="96">
        <v>6056713.6812</v>
      </c>
      <c r="W55" s="96">
        <v>5070600.6358</v>
      </c>
      <c r="X55" s="96">
        <v>0</v>
      </c>
      <c r="Y55" s="96">
        <f t="shared" si="10"/>
        <v>5070600.6358</v>
      </c>
      <c r="Z55" s="96">
        <v>142022793.0192</v>
      </c>
      <c r="AA55" s="105">
        <f t="shared" si="5"/>
        <v>322170128.5284</v>
      </c>
    </row>
    <row r="56" ht="24.9" customHeight="1" spans="1:27">
      <c r="A56" s="94"/>
      <c r="B56" s="97"/>
      <c r="C56" s="91">
        <v>10</v>
      </c>
      <c r="D56" s="96" t="s">
        <v>227</v>
      </c>
      <c r="E56" s="96">
        <v>103831871.3946</v>
      </c>
      <c r="F56" s="96">
        <v>0</v>
      </c>
      <c r="G56" s="96">
        <v>61963364.044</v>
      </c>
      <c r="H56" s="96">
        <v>6301360.6773</v>
      </c>
      <c r="I56" s="96">
        <v>4973857.0631</v>
      </c>
      <c r="J56" s="96">
        <f t="shared" si="12"/>
        <v>2486928.53155</v>
      </c>
      <c r="K56" s="96">
        <f t="shared" si="8"/>
        <v>2486928.53155</v>
      </c>
      <c r="L56" s="96">
        <v>148809755.4682</v>
      </c>
      <c r="M56" s="105">
        <f t="shared" si="4"/>
        <v>323393280.11565</v>
      </c>
      <c r="N56" s="104"/>
      <c r="O56" s="97"/>
      <c r="P56" s="106">
        <v>30</v>
      </c>
      <c r="Q56" s="97"/>
      <c r="R56" s="96" t="s">
        <v>228</v>
      </c>
      <c r="S56" s="96">
        <v>95484373.7269</v>
      </c>
      <c r="T56" s="96">
        <v>0</v>
      </c>
      <c r="U56" s="96">
        <v>56981858.5592</v>
      </c>
      <c r="V56" s="96">
        <v>5842088.2361</v>
      </c>
      <c r="W56" s="96">
        <v>4573986.9686</v>
      </c>
      <c r="X56" s="96">
        <v>0</v>
      </c>
      <c r="Y56" s="96">
        <f t="shared" si="10"/>
        <v>4573986.9686</v>
      </c>
      <c r="Z56" s="96">
        <v>136741485.2732</v>
      </c>
      <c r="AA56" s="105">
        <f t="shared" si="5"/>
        <v>299623792.764</v>
      </c>
    </row>
    <row r="57" ht="24.9" customHeight="1" spans="1:27">
      <c r="A57" s="94"/>
      <c r="B57" s="97"/>
      <c r="C57" s="91">
        <v>11</v>
      </c>
      <c r="D57" s="96" t="s">
        <v>229</v>
      </c>
      <c r="E57" s="96">
        <v>79911883.3999</v>
      </c>
      <c r="F57" s="96">
        <v>0</v>
      </c>
      <c r="G57" s="96">
        <v>47688720.7756</v>
      </c>
      <c r="H57" s="96">
        <v>4907537.4125</v>
      </c>
      <c r="I57" s="96">
        <v>3828018.1253</v>
      </c>
      <c r="J57" s="96">
        <f t="shared" si="12"/>
        <v>1914009.06265</v>
      </c>
      <c r="K57" s="96">
        <f t="shared" ref="K57:K77" si="13">I57-J57</f>
        <v>1914009.06265</v>
      </c>
      <c r="L57" s="96">
        <v>114511820.2835</v>
      </c>
      <c r="M57" s="105">
        <f t="shared" si="4"/>
        <v>248933970.93415</v>
      </c>
      <c r="N57" s="104"/>
      <c r="O57" s="97"/>
      <c r="P57" s="106">
        <v>31</v>
      </c>
      <c r="Q57" s="97"/>
      <c r="R57" s="96" t="s">
        <v>230</v>
      </c>
      <c r="S57" s="96">
        <v>98930181.4584</v>
      </c>
      <c r="T57" s="96">
        <v>0</v>
      </c>
      <c r="U57" s="96">
        <v>59038200.5671</v>
      </c>
      <c r="V57" s="96">
        <v>5630759.2085</v>
      </c>
      <c r="W57" s="96">
        <v>4739051.4608</v>
      </c>
      <c r="X57" s="96">
        <v>0</v>
      </c>
      <c r="Y57" s="96">
        <f t="shared" si="10"/>
        <v>4739051.4608</v>
      </c>
      <c r="Z57" s="96">
        <v>131541292.7713</v>
      </c>
      <c r="AA57" s="105">
        <f t="shared" si="5"/>
        <v>299879485.4661</v>
      </c>
    </row>
    <row r="58" ht="24.9" customHeight="1" spans="1:27">
      <c r="A58" s="94"/>
      <c r="B58" s="97"/>
      <c r="C58" s="91">
        <v>12</v>
      </c>
      <c r="D58" s="96" t="s">
        <v>231</v>
      </c>
      <c r="E58" s="96">
        <v>94521398.4127</v>
      </c>
      <c r="F58" s="96">
        <v>0</v>
      </c>
      <c r="G58" s="96">
        <v>56407187.3224</v>
      </c>
      <c r="H58" s="96">
        <v>5611788.3513</v>
      </c>
      <c r="I58" s="96">
        <v>4527857.5721</v>
      </c>
      <c r="J58" s="96">
        <f t="shared" si="12"/>
        <v>2263928.78605</v>
      </c>
      <c r="K58" s="96">
        <f t="shared" si="13"/>
        <v>2263928.78605</v>
      </c>
      <c r="L58" s="96">
        <v>131841386.8525</v>
      </c>
      <c r="M58" s="105">
        <f t="shared" si="4"/>
        <v>290645689.72495</v>
      </c>
      <c r="N58" s="104"/>
      <c r="O58" s="97"/>
      <c r="P58" s="106">
        <v>32</v>
      </c>
      <c r="Q58" s="97"/>
      <c r="R58" s="96" t="s">
        <v>232</v>
      </c>
      <c r="S58" s="96">
        <v>106150053.8198</v>
      </c>
      <c r="T58" s="96">
        <v>0</v>
      </c>
      <c r="U58" s="96">
        <v>63346777.2446</v>
      </c>
      <c r="V58" s="96">
        <v>6200812.5123</v>
      </c>
      <c r="W58" s="96">
        <v>5084904.9319</v>
      </c>
      <c r="X58" s="96">
        <v>0</v>
      </c>
      <c r="Y58" s="96">
        <f t="shared" si="10"/>
        <v>5084904.9319</v>
      </c>
      <c r="Z58" s="96">
        <v>145568645.9939</v>
      </c>
      <c r="AA58" s="105">
        <f t="shared" si="5"/>
        <v>326351194.5025</v>
      </c>
    </row>
    <row r="59" ht="24.9" customHeight="1" spans="1:27">
      <c r="A59" s="94"/>
      <c r="B59" s="97"/>
      <c r="C59" s="91">
        <v>13</v>
      </c>
      <c r="D59" s="96" t="s">
        <v>233</v>
      </c>
      <c r="E59" s="96">
        <v>94548048.0702</v>
      </c>
      <c r="F59" s="96">
        <v>0</v>
      </c>
      <c r="G59" s="96">
        <v>56423090.9405</v>
      </c>
      <c r="H59" s="96">
        <v>5613209.6328</v>
      </c>
      <c r="I59" s="96">
        <v>4529134.1703</v>
      </c>
      <c r="J59" s="96">
        <f t="shared" si="12"/>
        <v>2264567.08515</v>
      </c>
      <c r="K59" s="96">
        <f t="shared" si="13"/>
        <v>2264567.08515</v>
      </c>
      <c r="L59" s="96">
        <v>131876360.4541</v>
      </c>
      <c r="M59" s="105">
        <f t="shared" si="4"/>
        <v>290725276.18275</v>
      </c>
      <c r="N59" s="104"/>
      <c r="O59" s="97"/>
      <c r="P59" s="106">
        <v>33</v>
      </c>
      <c r="Q59" s="97"/>
      <c r="R59" s="96" t="s">
        <v>234</v>
      </c>
      <c r="S59" s="96">
        <v>102879398.1898</v>
      </c>
      <c r="T59" s="96">
        <v>0</v>
      </c>
      <c r="U59" s="96">
        <v>61394960.1123</v>
      </c>
      <c r="V59" s="96">
        <v>5645533.3696</v>
      </c>
      <c r="W59" s="96">
        <v>4928230.7491</v>
      </c>
      <c r="X59" s="96">
        <v>0</v>
      </c>
      <c r="Y59" s="96">
        <f t="shared" ref="Y59:Y82" si="14">W59-X59</f>
        <v>4928230.7491</v>
      </c>
      <c r="Z59" s="96">
        <v>131904841.8911</v>
      </c>
      <c r="AA59" s="105">
        <f t="shared" si="5"/>
        <v>306752964.3119</v>
      </c>
    </row>
    <row r="60" ht="24.9" customHeight="1" spans="1:27">
      <c r="A60" s="94"/>
      <c r="B60" s="97"/>
      <c r="C60" s="91">
        <v>14</v>
      </c>
      <c r="D60" s="96" t="s">
        <v>235</v>
      </c>
      <c r="E60" s="96">
        <v>97512246.5431</v>
      </c>
      <c r="F60" s="96">
        <v>0</v>
      </c>
      <c r="G60" s="96">
        <v>58192024.7621</v>
      </c>
      <c r="H60" s="96">
        <v>5745233.5432</v>
      </c>
      <c r="I60" s="96">
        <v>4671128.1392</v>
      </c>
      <c r="J60" s="96">
        <f t="shared" si="12"/>
        <v>2335564.0696</v>
      </c>
      <c r="K60" s="96">
        <f t="shared" si="13"/>
        <v>2335564.0696</v>
      </c>
      <c r="L60" s="96">
        <v>135125084.7627</v>
      </c>
      <c r="M60" s="105">
        <f t="shared" si="4"/>
        <v>298910153.6807</v>
      </c>
      <c r="N60" s="104"/>
      <c r="O60" s="98"/>
      <c r="P60" s="106">
        <v>34</v>
      </c>
      <c r="Q60" s="98"/>
      <c r="R60" s="96" t="s">
        <v>236</v>
      </c>
      <c r="S60" s="96">
        <v>100830251.2479</v>
      </c>
      <c r="T60" s="96">
        <v>0</v>
      </c>
      <c r="U60" s="96">
        <v>60172098.2277</v>
      </c>
      <c r="V60" s="96">
        <v>5854019.8343</v>
      </c>
      <c r="W60" s="96">
        <v>4830070.4842</v>
      </c>
      <c r="X60" s="96">
        <v>0</v>
      </c>
      <c r="Y60" s="96">
        <f t="shared" si="14"/>
        <v>4830070.4842</v>
      </c>
      <c r="Z60" s="96">
        <v>137035087.1896</v>
      </c>
      <c r="AA60" s="105">
        <f t="shared" si="5"/>
        <v>308721526.9837</v>
      </c>
    </row>
    <row r="61" ht="24.9" customHeight="1" spans="1:27">
      <c r="A61" s="94"/>
      <c r="B61" s="97"/>
      <c r="C61" s="91">
        <v>15</v>
      </c>
      <c r="D61" s="96" t="s">
        <v>237</v>
      </c>
      <c r="E61" s="96">
        <v>89086993.3081</v>
      </c>
      <c r="F61" s="96">
        <v>0</v>
      </c>
      <c r="G61" s="96">
        <v>53164117.3735</v>
      </c>
      <c r="H61" s="96">
        <v>5221138.988</v>
      </c>
      <c r="I61" s="96">
        <v>4267533.3204</v>
      </c>
      <c r="J61" s="96">
        <f t="shared" si="12"/>
        <v>2133766.6602</v>
      </c>
      <c r="K61" s="96">
        <f t="shared" si="13"/>
        <v>2133766.6602</v>
      </c>
      <c r="L61" s="96">
        <v>122228642.6256</v>
      </c>
      <c r="M61" s="105">
        <f t="shared" si="4"/>
        <v>271834658.9554</v>
      </c>
      <c r="N61" s="104"/>
      <c r="O61" s="91"/>
      <c r="P61" s="100" t="s">
        <v>238</v>
      </c>
      <c r="Q61" s="111"/>
      <c r="R61" s="101"/>
      <c r="S61" s="101">
        <f>SUM(S27:S60)</f>
        <v>3580481588.356</v>
      </c>
      <c r="T61" s="101">
        <f t="shared" ref="T61:AA61" si="15">SUM(T27:T60)</f>
        <v>0</v>
      </c>
      <c r="U61" s="101">
        <f t="shared" si="15"/>
        <v>2136710830.0384</v>
      </c>
      <c r="V61" s="101">
        <f t="shared" si="15"/>
        <v>205382469.1898</v>
      </c>
      <c r="W61" s="101">
        <f t="shared" si="15"/>
        <v>171515772.552</v>
      </c>
      <c r="X61" s="101">
        <f t="shared" si="15"/>
        <v>0</v>
      </c>
      <c r="Y61" s="101">
        <f t="shared" si="15"/>
        <v>171515772.552</v>
      </c>
      <c r="Z61" s="101">
        <f t="shared" si="15"/>
        <v>4815344511.8254</v>
      </c>
      <c r="AA61" s="101">
        <f>SUM(AA27:AA60)</f>
        <v>10909435171.9616</v>
      </c>
    </row>
    <row r="62" ht="24.9" customHeight="1" spans="1:27">
      <c r="A62" s="94"/>
      <c r="B62" s="97"/>
      <c r="C62" s="91">
        <v>16</v>
      </c>
      <c r="D62" s="96" t="s">
        <v>239</v>
      </c>
      <c r="E62" s="96">
        <v>90962307.9956</v>
      </c>
      <c r="F62" s="96">
        <v>0</v>
      </c>
      <c r="G62" s="96">
        <v>54283242.023</v>
      </c>
      <c r="H62" s="96">
        <v>5553611.3595</v>
      </c>
      <c r="I62" s="96">
        <v>4357366.5006</v>
      </c>
      <c r="J62" s="96">
        <f t="shared" si="12"/>
        <v>2178683.2503</v>
      </c>
      <c r="K62" s="96">
        <f t="shared" si="13"/>
        <v>2178683.2503</v>
      </c>
      <c r="L62" s="96">
        <v>130409820.3511</v>
      </c>
      <c r="M62" s="105">
        <f t="shared" si="4"/>
        <v>283387664.9795</v>
      </c>
      <c r="N62" s="104"/>
      <c r="O62" s="95">
        <v>21</v>
      </c>
      <c r="P62" s="106">
        <v>1</v>
      </c>
      <c r="Q62" s="95" t="s">
        <v>106</v>
      </c>
      <c r="R62" s="96" t="s">
        <v>240</v>
      </c>
      <c r="S62" s="96">
        <v>80731136.4487</v>
      </c>
      <c r="T62" s="96">
        <v>0</v>
      </c>
      <c r="U62" s="96">
        <v>48177623.4048</v>
      </c>
      <c r="V62" s="96">
        <v>4754331.6114</v>
      </c>
      <c r="W62" s="96">
        <v>3867262.7956</v>
      </c>
      <c r="X62" s="96">
        <f>W62/2</f>
        <v>1933631.3978</v>
      </c>
      <c r="Y62" s="96">
        <f t="shared" si="14"/>
        <v>1933631.3978</v>
      </c>
      <c r="Z62" s="96">
        <v>111156231.9658</v>
      </c>
      <c r="AA62" s="105">
        <f t="shared" si="5"/>
        <v>246752954.8285</v>
      </c>
    </row>
    <row r="63" ht="24.9" customHeight="1" spans="1:27">
      <c r="A63" s="94"/>
      <c r="B63" s="97"/>
      <c r="C63" s="91">
        <v>17</v>
      </c>
      <c r="D63" s="96" t="s">
        <v>241</v>
      </c>
      <c r="E63" s="96">
        <v>84907907.4681</v>
      </c>
      <c r="F63" s="96">
        <v>0</v>
      </c>
      <c r="G63" s="96">
        <v>50670179.6856</v>
      </c>
      <c r="H63" s="96">
        <v>5278659.085</v>
      </c>
      <c r="I63" s="96">
        <v>4067342.6146</v>
      </c>
      <c r="J63" s="96">
        <f t="shared" si="12"/>
        <v>2033671.3073</v>
      </c>
      <c r="K63" s="96">
        <f t="shared" si="13"/>
        <v>2033671.3073</v>
      </c>
      <c r="L63" s="96">
        <v>123644044.8574</v>
      </c>
      <c r="M63" s="105">
        <f t="shared" si="4"/>
        <v>266534462.4034</v>
      </c>
      <c r="N63" s="104"/>
      <c r="O63" s="97"/>
      <c r="P63" s="106">
        <v>2</v>
      </c>
      <c r="Q63" s="97"/>
      <c r="R63" s="96" t="s">
        <v>242</v>
      </c>
      <c r="S63" s="96">
        <v>131911480.0481</v>
      </c>
      <c r="T63" s="96">
        <v>0</v>
      </c>
      <c r="U63" s="96">
        <v>78720328.8355</v>
      </c>
      <c r="V63" s="96">
        <v>6164350.3188</v>
      </c>
      <c r="W63" s="96">
        <v>6318954.2665</v>
      </c>
      <c r="X63" s="96">
        <f t="shared" ref="X63:X121" si="16">W63/2</f>
        <v>3159477.13325</v>
      </c>
      <c r="Y63" s="96">
        <f t="shared" si="14"/>
        <v>3159477.13325</v>
      </c>
      <c r="Z63" s="96">
        <v>145852689.8719</v>
      </c>
      <c r="AA63" s="105">
        <f t="shared" si="5"/>
        <v>365808326.20755</v>
      </c>
    </row>
    <row r="64" ht="24.9" customHeight="1" spans="1:27">
      <c r="A64" s="94"/>
      <c r="B64" s="97"/>
      <c r="C64" s="91">
        <v>18</v>
      </c>
      <c r="D64" s="96" t="s">
        <v>243</v>
      </c>
      <c r="E64" s="96">
        <v>105489974.7214</v>
      </c>
      <c r="F64" s="96">
        <v>0</v>
      </c>
      <c r="G64" s="96">
        <v>62952864.2684</v>
      </c>
      <c r="H64" s="96">
        <v>6162767.819</v>
      </c>
      <c r="I64" s="96">
        <v>5053285.1697</v>
      </c>
      <c r="J64" s="96">
        <f t="shared" si="12"/>
        <v>2526642.58485</v>
      </c>
      <c r="K64" s="96">
        <f t="shared" si="13"/>
        <v>2526642.58485</v>
      </c>
      <c r="L64" s="96">
        <v>145399388.4629</v>
      </c>
      <c r="M64" s="105">
        <f t="shared" si="4"/>
        <v>322531637.85655</v>
      </c>
      <c r="N64" s="104"/>
      <c r="O64" s="97"/>
      <c r="P64" s="106">
        <v>3</v>
      </c>
      <c r="Q64" s="97"/>
      <c r="R64" s="96" t="s">
        <v>244</v>
      </c>
      <c r="S64" s="96">
        <v>111107951.9542</v>
      </c>
      <c r="T64" s="96">
        <v>0</v>
      </c>
      <c r="U64" s="96">
        <v>66305483.8813</v>
      </c>
      <c r="V64" s="96">
        <v>6301151.646</v>
      </c>
      <c r="W64" s="96">
        <v>5322403.075</v>
      </c>
      <c r="X64" s="96">
        <f t="shared" si="16"/>
        <v>2661201.5375</v>
      </c>
      <c r="Y64" s="96">
        <f t="shared" si="14"/>
        <v>2661201.5375</v>
      </c>
      <c r="Z64" s="96">
        <v>149218972.5053</v>
      </c>
      <c r="AA64" s="105">
        <f t="shared" si="5"/>
        <v>335594761.5243</v>
      </c>
    </row>
    <row r="65" ht="24.9" customHeight="1" spans="1:27">
      <c r="A65" s="94"/>
      <c r="B65" s="97"/>
      <c r="C65" s="91">
        <v>19</v>
      </c>
      <c r="D65" s="96" t="s">
        <v>245</v>
      </c>
      <c r="E65" s="96">
        <v>88023573.459</v>
      </c>
      <c r="F65" s="96">
        <v>0</v>
      </c>
      <c r="G65" s="96">
        <v>52529504.221</v>
      </c>
      <c r="H65" s="96">
        <v>5333587.4335</v>
      </c>
      <c r="I65" s="96">
        <v>4216592.3304</v>
      </c>
      <c r="J65" s="96">
        <f t="shared" si="12"/>
        <v>2108296.1652</v>
      </c>
      <c r="K65" s="96">
        <f t="shared" si="13"/>
        <v>2108296.1652</v>
      </c>
      <c r="L65" s="96">
        <v>124995671.6979</v>
      </c>
      <c r="M65" s="105">
        <f t="shared" si="4"/>
        <v>272990632.9766</v>
      </c>
      <c r="N65" s="104"/>
      <c r="O65" s="97"/>
      <c r="P65" s="106">
        <v>4</v>
      </c>
      <c r="Q65" s="97"/>
      <c r="R65" s="96" t="s">
        <v>246</v>
      </c>
      <c r="S65" s="96">
        <v>91738325.6411</v>
      </c>
      <c r="T65" s="96">
        <v>0</v>
      </c>
      <c r="U65" s="96">
        <v>54746343.2194</v>
      </c>
      <c r="V65" s="96">
        <v>5367202.5123</v>
      </c>
      <c r="W65" s="96">
        <v>4394540.0658</v>
      </c>
      <c r="X65" s="96">
        <f t="shared" si="16"/>
        <v>2197270.0329</v>
      </c>
      <c r="Y65" s="96">
        <f t="shared" si="14"/>
        <v>2197270.0329</v>
      </c>
      <c r="Z65" s="96">
        <v>126237201.6753</v>
      </c>
      <c r="AA65" s="105">
        <f t="shared" si="5"/>
        <v>280286343.081</v>
      </c>
    </row>
    <row r="66" ht="24.9" customHeight="1" spans="1:27">
      <c r="A66" s="94"/>
      <c r="B66" s="97"/>
      <c r="C66" s="91">
        <v>20</v>
      </c>
      <c r="D66" s="96" t="s">
        <v>247</v>
      </c>
      <c r="E66" s="96">
        <v>92615475.6728</v>
      </c>
      <c r="F66" s="96">
        <v>0</v>
      </c>
      <c r="G66" s="96">
        <v>55269796.8181</v>
      </c>
      <c r="H66" s="96">
        <v>5567919.7225</v>
      </c>
      <c r="I66" s="96">
        <v>4436558.1747</v>
      </c>
      <c r="J66" s="96">
        <f t="shared" si="12"/>
        <v>2218279.08735</v>
      </c>
      <c r="K66" s="96">
        <f t="shared" si="13"/>
        <v>2218279.08735</v>
      </c>
      <c r="L66" s="96">
        <v>130761907.5341</v>
      </c>
      <c r="M66" s="105">
        <f t="shared" si="4"/>
        <v>286433378.83485</v>
      </c>
      <c r="N66" s="104"/>
      <c r="O66" s="97"/>
      <c r="P66" s="106">
        <v>5</v>
      </c>
      <c r="Q66" s="97"/>
      <c r="R66" s="96" t="s">
        <v>248</v>
      </c>
      <c r="S66" s="96">
        <v>122177566.7701</v>
      </c>
      <c r="T66" s="96">
        <v>0</v>
      </c>
      <c r="U66" s="96">
        <v>72911457.2057</v>
      </c>
      <c r="V66" s="96">
        <v>6806757.5985</v>
      </c>
      <c r="W66" s="96">
        <v>5852670.7193</v>
      </c>
      <c r="X66" s="96">
        <f t="shared" si="16"/>
        <v>2926335.35965</v>
      </c>
      <c r="Y66" s="96">
        <f t="shared" si="14"/>
        <v>2926335.35965</v>
      </c>
      <c r="Z66" s="96">
        <v>161660463.9251</v>
      </c>
      <c r="AA66" s="105">
        <f t="shared" si="5"/>
        <v>366482580.85905</v>
      </c>
    </row>
    <row r="67" ht="24.9" customHeight="1" spans="1:27">
      <c r="A67" s="94"/>
      <c r="B67" s="97"/>
      <c r="C67" s="91">
        <v>21</v>
      </c>
      <c r="D67" s="96" t="s">
        <v>249</v>
      </c>
      <c r="E67" s="96">
        <v>96333546.5336</v>
      </c>
      <c r="F67" s="96">
        <v>0</v>
      </c>
      <c r="G67" s="96">
        <v>57488616.2922</v>
      </c>
      <c r="H67" s="96">
        <v>5807387.7344</v>
      </c>
      <c r="I67" s="96">
        <v>4614664.8848</v>
      </c>
      <c r="J67" s="96">
        <f t="shared" si="12"/>
        <v>2307332.4424</v>
      </c>
      <c r="K67" s="96">
        <f t="shared" si="13"/>
        <v>2307332.4424</v>
      </c>
      <c r="L67" s="96">
        <v>136654518.5696</v>
      </c>
      <c r="M67" s="105">
        <f t="shared" si="4"/>
        <v>298591401.5722</v>
      </c>
      <c r="N67" s="104"/>
      <c r="O67" s="97"/>
      <c r="P67" s="106">
        <v>6</v>
      </c>
      <c r="Q67" s="97"/>
      <c r="R67" s="96" t="s">
        <v>250</v>
      </c>
      <c r="S67" s="96">
        <v>149476862.1159</v>
      </c>
      <c r="T67" s="96">
        <v>0</v>
      </c>
      <c r="U67" s="96">
        <v>89202757.2945</v>
      </c>
      <c r="V67" s="96">
        <v>7172265.8065</v>
      </c>
      <c r="W67" s="96">
        <v>7160388.5823</v>
      </c>
      <c r="X67" s="96">
        <f t="shared" si="16"/>
        <v>3580194.29115</v>
      </c>
      <c r="Y67" s="96">
        <f t="shared" si="14"/>
        <v>3580194.29115</v>
      </c>
      <c r="Z67" s="96">
        <v>170654557.4672</v>
      </c>
      <c r="AA67" s="105">
        <f t="shared" si="5"/>
        <v>420086636.97525</v>
      </c>
    </row>
    <row r="68" ht="24.9" customHeight="1" spans="1:27">
      <c r="A68" s="94"/>
      <c r="B68" s="97"/>
      <c r="C68" s="91">
        <v>22</v>
      </c>
      <c r="D68" s="96" t="s">
        <v>251</v>
      </c>
      <c r="E68" s="96">
        <v>82801204.597</v>
      </c>
      <c r="F68" s="96">
        <v>0</v>
      </c>
      <c r="G68" s="96">
        <v>49412970.3608</v>
      </c>
      <c r="H68" s="96">
        <v>5279196.5444</v>
      </c>
      <c r="I68" s="96">
        <v>3966425.2487</v>
      </c>
      <c r="J68" s="96">
        <f t="shared" si="12"/>
        <v>1983212.62435</v>
      </c>
      <c r="K68" s="96">
        <f t="shared" si="13"/>
        <v>1983212.62435</v>
      </c>
      <c r="L68" s="96">
        <v>123657270.1689</v>
      </c>
      <c r="M68" s="105">
        <f t="shared" si="4"/>
        <v>263133854.29545</v>
      </c>
      <c r="N68" s="104"/>
      <c r="O68" s="97"/>
      <c r="P68" s="106">
        <v>7</v>
      </c>
      <c r="Q68" s="97"/>
      <c r="R68" s="96" t="s">
        <v>252</v>
      </c>
      <c r="S68" s="96">
        <v>101834449.6671</v>
      </c>
      <c r="T68" s="96">
        <v>0</v>
      </c>
      <c r="U68" s="96">
        <v>60771370.0252</v>
      </c>
      <c r="V68" s="96">
        <v>5417054.8556</v>
      </c>
      <c r="W68" s="96">
        <v>4878174.5908</v>
      </c>
      <c r="X68" s="96">
        <f t="shared" si="16"/>
        <v>2439087.2954</v>
      </c>
      <c r="Y68" s="96">
        <f t="shared" si="14"/>
        <v>2439087.2954</v>
      </c>
      <c r="Z68" s="96">
        <v>127463922.7956</v>
      </c>
      <c r="AA68" s="105">
        <f t="shared" si="5"/>
        <v>297925884.6389</v>
      </c>
    </row>
    <row r="69" ht="24.9" customHeight="1" spans="1:27">
      <c r="A69" s="94"/>
      <c r="B69" s="97"/>
      <c r="C69" s="91">
        <v>23</v>
      </c>
      <c r="D69" s="96" t="s">
        <v>253</v>
      </c>
      <c r="E69" s="96">
        <v>86460565.1141</v>
      </c>
      <c r="F69" s="96">
        <v>0</v>
      </c>
      <c r="G69" s="96">
        <v>51596753.479</v>
      </c>
      <c r="H69" s="96">
        <v>5509897.9967</v>
      </c>
      <c r="I69" s="96">
        <v>4141719.5578</v>
      </c>
      <c r="J69" s="96">
        <f t="shared" si="12"/>
        <v>2070859.7789</v>
      </c>
      <c r="K69" s="96">
        <f t="shared" si="13"/>
        <v>2070859.7789</v>
      </c>
      <c r="L69" s="96">
        <v>129334161.6782</v>
      </c>
      <c r="M69" s="105">
        <f t="shared" si="4"/>
        <v>274972238.0469</v>
      </c>
      <c r="N69" s="104"/>
      <c r="O69" s="97"/>
      <c r="P69" s="106">
        <v>8</v>
      </c>
      <c r="Q69" s="97"/>
      <c r="R69" s="96" t="s">
        <v>254</v>
      </c>
      <c r="S69" s="96">
        <v>108184312.9332</v>
      </c>
      <c r="T69" s="96">
        <v>0</v>
      </c>
      <c r="U69" s="96">
        <v>64560754.5746</v>
      </c>
      <c r="V69" s="96">
        <v>5689510.9298</v>
      </c>
      <c r="W69" s="96">
        <v>5182352.0252</v>
      </c>
      <c r="X69" s="96">
        <f t="shared" si="16"/>
        <v>2591176.0126</v>
      </c>
      <c r="Y69" s="96">
        <f t="shared" si="14"/>
        <v>2591176.0126</v>
      </c>
      <c r="Z69" s="96">
        <v>134168274.0645</v>
      </c>
      <c r="AA69" s="105">
        <f t="shared" si="5"/>
        <v>315194028.5147</v>
      </c>
    </row>
    <row r="70" ht="24.9" customHeight="1" spans="1:27">
      <c r="A70" s="94"/>
      <c r="B70" s="97"/>
      <c r="C70" s="91">
        <v>24</v>
      </c>
      <c r="D70" s="96" t="s">
        <v>255</v>
      </c>
      <c r="E70" s="96">
        <v>88559935.3109</v>
      </c>
      <c r="F70" s="96">
        <v>0</v>
      </c>
      <c r="G70" s="96">
        <v>52849586.9108</v>
      </c>
      <c r="H70" s="96">
        <v>5080981.5257</v>
      </c>
      <c r="I70" s="96">
        <v>4242285.6666</v>
      </c>
      <c r="J70" s="96">
        <f t="shared" si="12"/>
        <v>2121142.8333</v>
      </c>
      <c r="K70" s="96">
        <f t="shared" si="13"/>
        <v>2121142.8333</v>
      </c>
      <c r="L70" s="96">
        <v>118779775.2689</v>
      </c>
      <c r="M70" s="105">
        <f t="shared" si="4"/>
        <v>267391421.8496</v>
      </c>
      <c r="N70" s="104"/>
      <c r="O70" s="97"/>
      <c r="P70" s="106">
        <v>9</v>
      </c>
      <c r="Q70" s="97"/>
      <c r="R70" s="96" t="s">
        <v>256</v>
      </c>
      <c r="S70" s="96">
        <v>134398876.3119</v>
      </c>
      <c r="T70" s="96">
        <v>0</v>
      </c>
      <c r="U70" s="96">
        <v>80204723.1564</v>
      </c>
      <c r="V70" s="96">
        <v>7133843.4327</v>
      </c>
      <c r="W70" s="96">
        <v>6438107.9841</v>
      </c>
      <c r="X70" s="96">
        <f t="shared" si="16"/>
        <v>3219053.99205</v>
      </c>
      <c r="Y70" s="96">
        <f t="shared" si="14"/>
        <v>3219053.99205</v>
      </c>
      <c r="Z70" s="96">
        <v>169709094.6392</v>
      </c>
      <c r="AA70" s="105">
        <f t="shared" si="5"/>
        <v>394665591.53225</v>
      </c>
    </row>
    <row r="71" ht="24.9" customHeight="1" spans="1:27">
      <c r="A71" s="94"/>
      <c r="B71" s="97"/>
      <c r="C71" s="91">
        <v>25</v>
      </c>
      <c r="D71" s="96" t="s">
        <v>257</v>
      </c>
      <c r="E71" s="96">
        <v>104343222.1373</v>
      </c>
      <c r="F71" s="96">
        <v>0</v>
      </c>
      <c r="G71" s="96">
        <v>62268520.9461</v>
      </c>
      <c r="H71" s="96">
        <v>6098487.6773</v>
      </c>
      <c r="I71" s="96">
        <v>4998352.2925</v>
      </c>
      <c r="J71" s="96">
        <f t="shared" si="12"/>
        <v>2499176.14625</v>
      </c>
      <c r="K71" s="96">
        <f t="shared" si="13"/>
        <v>2499176.14625</v>
      </c>
      <c r="L71" s="96">
        <v>143817641.2014</v>
      </c>
      <c r="M71" s="105">
        <f t="shared" si="4"/>
        <v>319027048.10835</v>
      </c>
      <c r="N71" s="104"/>
      <c r="O71" s="97"/>
      <c r="P71" s="106">
        <v>10</v>
      </c>
      <c r="Q71" s="97"/>
      <c r="R71" s="96" t="s">
        <v>258</v>
      </c>
      <c r="S71" s="96">
        <v>93582927.0637</v>
      </c>
      <c r="T71" s="96">
        <v>0</v>
      </c>
      <c r="U71" s="96">
        <v>55847139.2267</v>
      </c>
      <c r="V71" s="96">
        <v>5414080.9137</v>
      </c>
      <c r="W71" s="96">
        <v>4482901.9887</v>
      </c>
      <c r="X71" s="96">
        <f t="shared" si="16"/>
        <v>2241450.99435</v>
      </c>
      <c r="Y71" s="96">
        <f t="shared" si="14"/>
        <v>2241450.99435</v>
      </c>
      <c r="Z71" s="96">
        <v>127390742.7383</v>
      </c>
      <c r="AA71" s="105">
        <f t="shared" si="5"/>
        <v>284476340.93675</v>
      </c>
    </row>
    <row r="72" ht="24.9" customHeight="1" spans="1:27">
      <c r="A72" s="94"/>
      <c r="B72" s="97"/>
      <c r="C72" s="91">
        <v>26</v>
      </c>
      <c r="D72" s="96" t="s">
        <v>259</v>
      </c>
      <c r="E72" s="96">
        <v>77725966.1308</v>
      </c>
      <c r="F72" s="96">
        <v>0</v>
      </c>
      <c r="G72" s="96">
        <v>46384238.9658</v>
      </c>
      <c r="H72" s="96">
        <v>4672715.4383</v>
      </c>
      <c r="I72" s="96">
        <v>3723306.1529</v>
      </c>
      <c r="J72" s="96">
        <f t="shared" si="12"/>
        <v>1861653.07645</v>
      </c>
      <c r="K72" s="96">
        <f t="shared" si="13"/>
        <v>1861653.07645</v>
      </c>
      <c r="L72" s="96">
        <v>108733534.719</v>
      </c>
      <c r="M72" s="105">
        <f t="shared" ref="M72:M135" si="17">E72+F72+G72+H72+K72+L72</f>
        <v>239378108.33035</v>
      </c>
      <c r="N72" s="104"/>
      <c r="O72" s="97"/>
      <c r="P72" s="106">
        <v>11</v>
      </c>
      <c r="Q72" s="97"/>
      <c r="R72" s="96" t="s">
        <v>260</v>
      </c>
      <c r="S72" s="96">
        <v>98847994.7155</v>
      </c>
      <c r="T72" s="96">
        <v>0</v>
      </c>
      <c r="U72" s="96">
        <v>58989154.2867</v>
      </c>
      <c r="V72" s="96">
        <v>5770082.0624</v>
      </c>
      <c r="W72" s="96">
        <v>4735114.4701</v>
      </c>
      <c r="X72" s="96">
        <f t="shared" si="16"/>
        <v>2367557.23505</v>
      </c>
      <c r="Y72" s="96">
        <f t="shared" si="14"/>
        <v>2367557.23505</v>
      </c>
      <c r="Z72" s="96">
        <v>136150895.2139</v>
      </c>
      <c r="AA72" s="105">
        <f t="shared" ref="AA72:AA135" si="18">S72+T72+U72+V72+Y72+Z72</f>
        <v>302125683.51355</v>
      </c>
    </row>
    <row r="73" ht="24.9" customHeight="1" spans="1:27">
      <c r="A73" s="94"/>
      <c r="B73" s="97"/>
      <c r="C73" s="91">
        <v>27</v>
      </c>
      <c r="D73" s="96" t="s">
        <v>261</v>
      </c>
      <c r="E73" s="96">
        <v>95370395.1807</v>
      </c>
      <c r="F73" s="96">
        <v>0</v>
      </c>
      <c r="G73" s="96">
        <v>56913840.0014</v>
      </c>
      <c r="H73" s="96">
        <v>5553611.3595</v>
      </c>
      <c r="I73" s="96">
        <v>4568527.0554</v>
      </c>
      <c r="J73" s="96">
        <f t="shared" si="12"/>
        <v>2284263.5277</v>
      </c>
      <c r="K73" s="96">
        <f t="shared" si="13"/>
        <v>2284263.5277</v>
      </c>
      <c r="L73" s="96">
        <v>130409820.3511</v>
      </c>
      <c r="M73" s="105">
        <f t="shared" si="17"/>
        <v>290531930.4204</v>
      </c>
      <c r="N73" s="104"/>
      <c r="O73" s="97"/>
      <c r="P73" s="106">
        <v>12</v>
      </c>
      <c r="Q73" s="97"/>
      <c r="R73" s="96" t="s">
        <v>262</v>
      </c>
      <c r="S73" s="96">
        <v>109050824.1073</v>
      </c>
      <c r="T73" s="96">
        <v>0</v>
      </c>
      <c r="U73" s="96">
        <v>65077859.2613</v>
      </c>
      <c r="V73" s="96">
        <v>6275688.015</v>
      </c>
      <c r="W73" s="96">
        <v>5223860.501</v>
      </c>
      <c r="X73" s="96">
        <f t="shared" si="16"/>
        <v>2611930.2505</v>
      </c>
      <c r="Y73" s="96">
        <f t="shared" si="14"/>
        <v>2611930.2505</v>
      </c>
      <c r="Z73" s="96">
        <v>148592386.6336</v>
      </c>
      <c r="AA73" s="105">
        <f t="shared" si="18"/>
        <v>331608688.2677</v>
      </c>
    </row>
    <row r="74" ht="24.9" customHeight="1" spans="1:27">
      <c r="A74" s="94"/>
      <c r="B74" s="97"/>
      <c r="C74" s="91">
        <v>28</v>
      </c>
      <c r="D74" s="96" t="s">
        <v>263</v>
      </c>
      <c r="E74" s="96">
        <v>77753645.2977</v>
      </c>
      <c r="F74" s="96">
        <v>0</v>
      </c>
      <c r="G74" s="96">
        <v>46400756.9604</v>
      </c>
      <c r="H74" s="96">
        <v>4797202.9739</v>
      </c>
      <c r="I74" s="96">
        <v>3724632.0677</v>
      </c>
      <c r="J74" s="96">
        <f t="shared" si="12"/>
        <v>1862316.03385</v>
      </c>
      <c r="K74" s="96">
        <f t="shared" si="13"/>
        <v>1862316.03385</v>
      </c>
      <c r="L74" s="96">
        <v>111796810.77</v>
      </c>
      <c r="M74" s="105">
        <f t="shared" si="17"/>
        <v>242610732.03585</v>
      </c>
      <c r="N74" s="104"/>
      <c r="O74" s="97"/>
      <c r="P74" s="106">
        <v>13</v>
      </c>
      <c r="Q74" s="97"/>
      <c r="R74" s="96" t="s">
        <v>264</v>
      </c>
      <c r="S74" s="96">
        <v>90754105.8312</v>
      </c>
      <c r="T74" s="96">
        <v>0</v>
      </c>
      <c r="U74" s="96">
        <v>54158993.983</v>
      </c>
      <c r="V74" s="96">
        <v>4986394.6274</v>
      </c>
      <c r="W74" s="96">
        <v>4347392.9944</v>
      </c>
      <c r="X74" s="96">
        <f t="shared" si="16"/>
        <v>2173696.4972</v>
      </c>
      <c r="Y74" s="96">
        <f t="shared" si="14"/>
        <v>2173696.4972</v>
      </c>
      <c r="Z74" s="96">
        <v>116866627.5977</v>
      </c>
      <c r="AA74" s="105">
        <f t="shared" si="18"/>
        <v>268939818.5365</v>
      </c>
    </row>
    <row r="75" ht="24.9" customHeight="1" spans="1:27">
      <c r="A75" s="94"/>
      <c r="B75" s="97"/>
      <c r="C75" s="91">
        <v>29</v>
      </c>
      <c r="D75" s="96" t="s">
        <v>265</v>
      </c>
      <c r="E75" s="96">
        <v>101403235.8145</v>
      </c>
      <c r="F75" s="96">
        <v>0</v>
      </c>
      <c r="G75" s="96">
        <v>60514036.1203</v>
      </c>
      <c r="H75" s="96">
        <v>5449308.4095</v>
      </c>
      <c r="I75" s="96">
        <v>4857518.158</v>
      </c>
      <c r="J75" s="96">
        <f t="shared" si="12"/>
        <v>2428759.079</v>
      </c>
      <c r="K75" s="96">
        <f t="shared" si="13"/>
        <v>2428759.079</v>
      </c>
      <c r="L75" s="96">
        <v>127843228.2227</v>
      </c>
      <c r="M75" s="105">
        <f t="shared" si="17"/>
        <v>297638567.646</v>
      </c>
      <c r="N75" s="104"/>
      <c r="O75" s="97"/>
      <c r="P75" s="106">
        <v>14</v>
      </c>
      <c r="Q75" s="97"/>
      <c r="R75" s="96" t="s">
        <v>266</v>
      </c>
      <c r="S75" s="96">
        <v>104146267.4964</v>
      </c>
      <c r="T75" s="96">
        <v>0</v>
      </c>
      <c r="U75" s="96">
        <v>62150985.0494</v>
      </c>
      <c r="V75" s="96">
        <v>5812911.6031</v>
      </c>
      <c r="W75" s="96">
        <v>4988917.5764</v>
      </c>
      <c r="X75" s="96">
        <f t="shared" si="16"/>
        <v>2494458.7882</v>
      </c>
      <c r="Y75" s="96">
        <f t="shared" si="14"/>
        <v>2494458.7882</v>
      </c>
      <c r="Z75" s="96">
        <v>137204805.5966</v>
      </c>
      <c r="AA75" s="105">
        <f t="shared" si="18"/>
        <v>311809428.5337</v>
      </c>
    </row>
    <row r="76" ht="24.9" customHeight="1" spans="1:27">
      <c r="A76" s="94"/>
      <c r="B76" s="97"/>
      <c r="C76" s="91">
        <v>30</v>
      </c>
      <c r="D76" s="96" t="s">
        <v>267</v>
      </c>
      <c r="E76" s="96">
        <v>83906185.6644</v>
      </c>
      <c r="F76" s="96">
        <v>0</v>
      </c>
      <c r="G76" s="96">
        <v>50072385.8487</v>
      </c>
      <c r="H76" s="96">
        <v>4886277.9082</v>
      </c>
      <c r="I76" s="96">
        <v>4019357.1454</v>
      </c>
      <c r="J76" s="96">
        <f t="shared" si="12"/>
        <v>2009678.5727</v>
      </c>
      <c r="K76" s="96">
        <f t="shared" si="13"/>
        <v>2009678.5727</v>
      </c>
      <c r="L76" s="96">
        <v>113988685.7377</v>
      </c>
      <c r="M76" s="105">
        <f t="shared" si="17"/>
        <v>254863213.7317</v>
      </c>
      <c r="N76" s="104"/>
      <c r="O76" s="97"/>
      <c r="P76" s="106">
        <v>15</v>
      </c>
      <c r="Q76" s="97"/>
      <c r="R76" s="96" t="s">
        <v>268</v>
      </c>
      <c r="S76" s="96">
        <v>120487370.0995</v>
      </c>
      <c r="T76" s="96">
        <v>0</v>
      </c>
      <c r="U76" s="96">
        <v>71902804.7545</v>
      </c>
      <c r="V76" s="96">
        <v>6064693.4065</v>
      </c>
      <c r="W76" s="96">
        <v>5771705.2456</v>
      </c>
      <c r="X76" s="96">
        <f t="shared" si="16"/>
        <v>2885852.6228</v>
      </c>
      <c r="Y76" s="96">
        <f t="shared" si="14"/>
        <v>2885852.6228</v>
      </c>
      <c r="Z76" s="96">
        <v>143400423.2145</v>
      </c>
      <c r="AA76" s="105">
        <f t="shared" si="18"/>
        <v>344741144.0978</v>
      </c>
    </row>
    <row r="77" ht="24.9" customHeight="1" spans="1:27">
      <c r="A77" s="94"/>
      <c r="B77" s="98"/>
      <c r="C77" s="91">
        <v>31</v>
      </c>
      <c r="D77" s="96" t="s">
        <v>269</v>
      </c>
      <c r="E77" s="96">
        <v>126828291.2001</v>
      </c>
      <c r="F77" s="96">
        <v>0</v>
      </c>
      <c r="G77" s="96">
        <v>75686852.9205</v>
      </c>
      <c r="H77" s="96">
        <v>7733785.4691</v>
      </c>
      <c r="I77" s="96">
        <v>6075454.3236</v>
      </c>
      <c r="J77" s="96">
        <f t="shared" si="12"/>
        <v>3037727.1618</v>
      </c>
      <c r="K77" s="96">
        <f t="shared" si="13"/>
        <v>3037727.1618</v>
      </c>
      <c r="L77" s="96">
        <v>184057561.9181</v>
      </c>
      <c r="M77" s="105">
        <f t="shared" si="17"/>
        <v>397344218.6696</v>
      </c>
      <c r="N77" s="104"/>
      <c r="O77" s="97"/>
      <c r="P77" s="106">
        <v>16</v>
      </c>
      <c r="Q77" s="97"/>
      <c r="R77" s="96" t="s">
        <v>270</v>
      </c>
      <c r="S77" s="96">
        <v>96533732.7246</v>
      </c>
      <c r="T77" s="96">
        <v>0</v>
      </c>
      <c r="U77" s="96">
        <v>57608080.6692</v>
      </c>
      <c r="V77" s="96">
        <v>5456528.261</v>
      </c>
      <c r="W77" s="96">
        <v>4624254.4018</v>
      </c>
      <c r="X77" s="96">
        <f t="shared" si="16"/>
        <v>2312127.2009</v>
      </c>
      <c r="Y77" s="96">
        <f t="shared" si="14"/>
        <v>2312127.2009</v>
      </c>
      <c r="Z77" s="96">
        <v>128435248.455</v>
      </c>
      <c r="AA77" s="105">
        <f t="shared" si="18"/>
        <v>290345717.3107</v>
      </c>
    </row>
    <row r="78" ht="24.9" customHeight="1" spans="1:27">
      <c r="A78" s="91"/>
      <c r="B78" s="99" t="s">
        <v>271</v>
      </c>
      <c r="C78" s="100"/>
      <c r="D78" s="101"/>
      <c r="E78" s="101">
        <f>SUM(E47:E77)</f>
        <v>2869650317.6763</v>
      </c>
      <c r="F78" s="101">
        <f t="shared" ref="F78:M78" si="19">SUM(F47:F77)</f>
        <v>0</v>
      </c>
      <c r="G78" s="101">
        <f t="shared" si="19"/>
        <v>1712510666.7614</v>
      </c>
      <c r="H78" s="101">
        <f t="shared" si="19"/>
        <v>171949177.9479</v>
      </c>
      <c r="I78" s="101">
        <f t="shared" si="19"/>
        <v>137464829.5329</v>
      </c>
      <c r="J78" s="101">
        <f t="shared" si="19"/>
        <v>68732414.76645</v>
      </c>
      <c r="K78" s="101">
        <f t="shared" si="19"/>
        <v>68732414.76645</v>
      </c>
      <c r="L78" s="101">
        <f t="shared" si="19"/>
        <v>4037468676.9873</v>
      </c>
      <c r="M78" s="101">
        <f t="shared" si="19"/>
        <v>8860311254.13935</v>
      </c>
      <c r="N78" s="104"/>
      <c r="O78" s="97"/>
      <c r="P78" s="106">
        <v>17</v>
      </c>
      <c r="Q78" s="97"/>
      <c r="R78" s="96" t="s">
        <v>272</v>
      </c>
      <c r="S78" s="96">
        <v>95130983.2538</v>
      </c>
      <c r="T78" s="96">
        <v>0</v>
      </c>
      <c r="U78" s="96">
        <v>56770967.0262</v>
      </c>
      <c r="V78" s="96">
        <v>5040546.6457</v>
      </c>
      <c r="W78" s="96">
        <v>4557058.5084</v>
      </c>
      <c r="X78" s="96">
        <f t="shared" si="16"/>
        <v>2278529.2542</v>
      </c>
      <c r="Y78" s="96">
        <f t="shared" si="14"/>
        <v>2278529.2542</v>
      </c>
      <c r="Z78" s="96">
        <v>118199151.2104</v>
      </c>
      <c r="AA78" s="105">
        <f t="shared" si="18"/>
        <v>277420177.3903</v>
      </c>
    </row>
    <row r="79" ht="24.9" customHeight="1" spans="1:27">
      <c r="A79" s="94">
        <v>4</v>
      </c>
      <c r="B79" s="95" t="s">
        <v>273</v>
      </c>
      <c r="C79" s="91">
        <v>1</v>
      </c>
      <c r="D79" s="96" t="s">
        <v>274</v>
      </c>
      <c r="E79" s="96">
        <v>142653635.5192</v>
      </c>
      <c r="F79" s="96">
        <v>0</v>
      </c>
      <c r="G79" s="96">
        <v>85130885.4512</v>
      </c>
      <c r="H79" s="96">
        <v>10333871.601</v>
      </c>
      <c r="I79" s="96">
        <v>6833535.6291</v>
      </c>
      <c r="J79" s="96">
        <v>0</v>
      </c>
      <c r="K79" s="96">
        <f t="shared" ref="K79:K110" si="20">I79-J79</f>
        <v>6833535.6291</v>
      </c>
      <c r="L79" s="96">
        <v>206570561.3809</v>
      </c>
      <c r="M79" s="105">
        <f t="shared" si="17"/>
        <v>451522489.5814</v>
      </c>
      <c r="N79" s="104"/>
      <c r="O79" s="97"/>
      <c r="P79" s="106">
        <v>18</v>
      </c>
      <c r="Q79" s="97"/>
      <c r="R79" s="96" t="s">
        <v>275</v>
      </c>
      <c r="S79" s="96">
        <v>98722111.0238</v>
      </c>
      <c r="T79" s="96">
        <v>0</v>
      </c>
      <c r="U79" s="96">
        <v>58914031.1389</v>
      </c>
      <c r="V79" s="96">
        <v>5484953.8904</v>
      </c>
      <c r="W79" s="96">
        <v>4729084.2649</v>
      </c>
      <c r="X79" s="96">
        <f t="shared" si="16"/>
        <v>2364542.13245</v>
      </c>
      <c r="Y79" s="96">
        <f t="shared" si="14"/>
        <v>2364542.13245</v>
      </c>
      <c r="Z79" s="96">
        <v>129134720.4882</v>
      </c>
      <c r="AA79" s="105">
        <f t="shared" si="18"/>
        <v>294620358.67375</v>
      </c>
    </row>
    <row r="80" ht="24.9" customHeight="1" spans="1:27">
      <c r="A80" s="94"/>
      <c r="B80" s="97"/>
      <c r="C80" s="91">
        <v>2</v>
      </c>
      <c r="D80" s="96" t="s">
        <v>276</v>
      </c>
      <c r="E80" s="96">
        <v>93817149.7364</v>
      </c>
      <c r="F80" s="96">
        <v>0</v>
      </c>
      <c r="G80" s="96">
        <v>55986915.4298</v>
      </c>
      <c r="H80" s="96">
        <v>7744022.0661</v>
      </c>
      <c r="I80" s="96">
        <v>4494121.955</v>
      </c>
      <c r="J80" s="96">
        <v>0</v>
      </c>
      <c r="K80" s="96">
        <f t="shared" si="20"/>
        <v>4494121.955</v>
      </c>
      <c r="L80" s="96">
        <v>142841899.558</v>
      </c>
      <c r="M80" s="105">
        <f t="shared" si="17"/>
        <v>304884108.7453</v>
      </c>
      <c r="N80" s="104"/>
      <c r="O80" s="97"/>
      <c r="P80" s="106">
        <v>19</v>
      </c>
      <c r="Q80" s="97"/>
      <c r="R80" s="96" t="s">
        <v>277</v>
      </c>
      <c r="S80" s="96">
        <v>119440547.4091</v>
      </c>
      <c r="T80" s="96">
        <v>0</v>
      </c>
      <c r="U80" s="96">
        <v>71278096.2273</v>
      </c>
      <c r="V80" s="96">
        <v>5760658.608</v>
      </c>
      <c r="W80" s="96">
        <v>5721559.3091</v>
      </c>
      <c r="X80" s="96">
        <f t="shared" si="16"/>
        <v>2860779.65455</v>
      </c>
      <c r="Y80" s="96">
        <f t="shared" si="14"/>
        <v>2860779.65455</v>
      </c>
      <c r="Z80" s="96">
        <v>135919011.418</v>
      </c>
      <c r="AA80" s="105">
        <f t="shared" si="18"/>
        <v>335259093.31695</v>
      </c>
    </row>
    <row r="81" ht="24.9" customHeight="1" spans="1:27">
      <c r="A81" s="94"/>
      <c r="B81" s="97"/>
      <c r="C81" s="91">
        <v>3</v>
      </c>
      <c r="D81" s="96" t="s">
        <v>278</v>
      </c>
      <c r="E81" s="96">
        <v>96511316.3373</v>
      </c>
      <c r="F81" s="96">
        <v>0</v>
      </c>
      <c r="G81" s="96">
        <v>57594703.3242</v>
      </c>
      <c r="H81" s="96">
        <v>7912246.8515</v>
      </c>
      <c r="I81" s="96">
        <v>4623180.5898</v>
      </c>
      <c r="J81" s="96">
        <v>0</v>
      </c>
      <c r="K81" s="96">
        <f t="shared" si="20"/>
        <v>4623180.5898</v>
      </c>
      <c r="L81" s="96">
        <v>146981422.0735</v>
      </c>
      <c r="M81" s="105">
        <f t="shared" si="17"/>
        <v>313622869.1763</v>
      </c>
      <c r="N81" s="104"/>
      <c r="O81" s="97"/>
      <c r="P81" s="106">
        <v>20</v>
      </c>
      <c r="Q81" s="97"/>
      <c r="R81" s="96" t="s">
        <v>279</v>
      </c>
      <c r="S81" s="96">
        <v>91781803.2616</v>
      </c>
      <c r="T81" s="96">
        <v>0</v>
      </c>
      <c r="U81" s="96">
        <v>54772289.1991</v>
      </c>
      <c r="V81" s="96">
        <v>5158071.0964</v>
      </c>
      <c r="W81" s="96">
        <v>4396622.7738</v>
      </c>
      <c r="X81" s="96">
        <f t="shared" si="16"/>
        <v>2198311.3869</v>
      </c>
      <c r="Y81" s="96">
        <f t="shared" si="14"/>
        <v>2198311.3869</v>
      </c>
      <c r="Z81" s="96">
        <v>121091086.0029</v>
      </c>
      <c r="AA81" s="105">
        <f t="shared" si="18"/>
        <v>275001560.9469</v>
      </c>
    </row>
    <row r="82" ht="24.9" customHeight="1" spans="1:27">
      <c r="A82" s="94"/>
      <c r="B82" s="97"/>
      <c r="C82" s="91">
        <v>4</v>
      </c>
      <c r="D82" s="96" t="s">
        <v>280</v>
      </c>
      <c r="E82" s="96">
        <v>116652753.8651</v>
      </c>
      <c r="F82" s="96">
        <v>0</v>
      </c>
      <c r="G82" s="96">
        <v>69614434.9263</v>
      </c>
      <c r="H82" s="96">
        <v>9316640.1508</v>
      </c>
      <c r="I82" s="96">
        <v>5588015.6638</v>
      </c>
      <c r="J82" s="96">
        <v>0</v>
      </c>
      <c r="K82" s="96">
        <f t="shared" si="20"/>
        <v>5588015.6638</v>
      </c>
      <c r="L82" s="96">
        <v>181539455.052</v>
      </c>
      <c r="M82" s="105">
        <f t="shared" si="17"/>
        <v>382711299.658</v>
      </c>
      <c r="N82" s="104"/>
      <c r="O82" s="98"/>
      <c r="P82" s="106">
        <v>21</v>
      </c>
      <c r="Q82" s="98"/>
      <c r="R82" s="96" t="s">
        <v>281</v>
      </c>
      <c r="S82" s="96">
        <v>109628579.1759</v>
      </c>
      <c r="T82" s="96">
        <v>0</v>
      </c>
      <c r="U82" s="96">
        <v>65422644.0289</v>
      </c>
      <c r="V82" s="96">
        <v>5943597.8368</v>
      </c>
      <c r="W82" s="96">
        <v>5251536.6962</v>
      </c>
      <c r="X82" s="96">
        <f t="shared" si="16"/>
        <v>2625768.3481</v>
      </c>
      <c r="Y82" s="96">
        <f t="shared" si="14"/>
        <v>2625768.3481</v>
      </c>
      <c r="Z82" s="96">
        <v>140420613.5742</v>
      </c>
      <c r="AA82" s="105">
        <f t="shared" si="18"/>
        <v>324041202.9639</v>
      </c>
    </row>
    <row r="83" ht="24.9" customHeight="1" spans="1:27">
      <c r="A83" s="94"/>
      <c r="B83" s="97"/>
      <c r="C83" s="91">
        <v>5</v>
      </c>
      <c r="D83" s="96" t="s">
        <v>282</v>
      </c>
      <c r="E83" s="96">
        <v>88593971.4223</v>
      </c>
      <c r="F83" s="96">
        <v>0</v>
      </c>
      <c r="G83" s="96">
        <v>52869898.5158</v>
      </c>
      <c r="H83" s="96">
        <v>7257645.2157</v>
      </c>
      <c r="I83" s="96">
        <v>4243916.0982</v>
      </c>
      <c r="J83" s="96">
        <v>0</v>
      </c>
      <c r="K83" s="96">
        <f t="shared" si="20"/>
        <v>4243916.0982</v>
      </c>
      <c r="L83" s="96">
        <v>130873580.396</v>
      </c>
      <c r="M83" s="105">
        <f t="shared" si="17"/>
        <v>283839011.648</v>
      </c>
      <c r="N83" s="104"/>
      <c r="O83" s="91"/>
      <c r="P83" s="100" t="s">
        <v>283</v>
      </c>
      <c r="Q83" s="115"/>
      <c r="R83" s="101"/>
      <c r="S83" s="101">
        <f>SUM(S62:S82)</f>
        <v>2259668208.0527</v>
      </c>
      <c r="T83" s="96">
        <v>0</v>
      </c>
      <c r="U83" s="101">
        <f>SUM(U62:U82)</f>
        <v>1348493886.4486</v>
      </c>
      <c r="V83" s="101">
        <f t="shared" ref="V83" si="21">SUM(V62:V82)</f>
        <v>121974675.678</v>
      </c>
      <c r="W83" s="101">
        <f t="shared" ref="W83:AA83" si="22">SUM(W62:W82)</f>
        <v>108244862.835</v>
      </c>
      <c r="X83" s="101">
        <f t="shared" si="22"/>
        <v>54122431.4175</v>
      </c>
      <c r="Y83" s="101">
        <f t="shared" si="22"/>
        <v>54122431.4175</v>
      </c>
      <c r="Z83" s="101">
        <f t="shared" si="22"/>
        <v>2878927121.0532</v>
      </c>
      <c r="AA83" s="101">
        <f>SUM(AA62:AA82)</f>
        <v>6663186322.65</v>
      </c>
    </row>
    <row r="84" ht="24.9" customHeight="1" spans="1:27">
      <c r="A84" s="94"/>
      <c r="B84" s="97"/>
      <c r="C84" s="91">
        <v>6</v>
      </c>
      <c r="D84" s="96" t="s">
        <v>284</v>
      </c>
      <c r="E84" s="96">
        <v>101991416.515</v>
      </c>
      <c r="F84" s="96">
        <v>0</v>
      </c>
      <c r="G84" s="96">
        <v>60865042.5539</v>
      </c>
      <c r="H84" s="96">
        <v>8170621.49</v>
      </c>
      <c r="I84" s="96">
        <v>4885693.7721</v>
      </c>
      <c r="J84" s="96">
        <v>0</v>
      </c>
      <c r="K84" s="96">
        <f t="shared" si="20"/>
        <v>4885693.7721</v>
      </c>
      <c r="L84" s="96">
        <v>153339270.1798</v>
      </c>
      <c r="M84" s="105">
        <f t="shared" si="17"/>
        <v>329252044.5108</v>
      </c>
      <c r="N84" s="104"/>
      <c r="O84" s="95">
        <v>22</v>
      </c>
      <c r="P84" s="114">
        <v>1</v>
      </c>
      <c r="Q84" s="94" t="s">
        <v>107</v>
      </c>
      <c r="R84" s="116" t="s">
        <v>285</v>
      </c>
      <c r="S84" s="96">
        <v>117099060.2899</v>
      </c>
      <c r="T84" s="117">
        <v>0</v>
      </c>
      <c r="U84" s="117">
        <v>69880775.5701</v>
      </c>
      <c r="V84" s="96">
        <v>6569588.0699</v>
      </c>
      <c r="W84" s="96">
        <v>5609395.0758</v>
      </c>
      <c r="X84" s="96">
        <f t="shared" si="16"/>
        <v>2804697.5379</v>
      </c>
      <c r="Y84" s="96">
        <f t="shared" ref="Y84:Y104" si="23">W84-X84</f>
        <v>2804697.5379</v>
      </c>
      <c r="Z84" s="96">
        <v>153274025.4712</v>
      </c>
      <c r="AA84" s="105">
        <f t="shared" si="18"/>
        <v>349628146.939</v>
      </c>
    </row>
    <row r="85" ht="24.9" customHeight="1" spans="1:27">
      <c r="A85" s="94"/>
      <c r="B85" s="97"/>
      <c r="C85" s="91">
        <v>7</v>
      </c>
      <c r="D85" s="96" t="s">
        <v>286</v>
      </c>
      <c r="E85" s="96">
        <v>94523035.1083</v>
      </c>
      <c r="F85" s="96">
        <v>0</v>
      </c>
      <c r="G85" s="96">
        <v>56408164.0473</v>
      </c>
      <c r="H85" s="96">
        <v>7804683.3146</v>
      </c>
      <c r="I85" s="96">
        <v>4527935.9747</v>
      </c>
      <c r="J85" s="96">
        <v>0</v>
      </c>
      <c r="K85" s="96">
        <f t="shared" si="20"/>
        <v>4527935.9747</v>
      </c>
      <c r="L85" s="96">
        <v>144334596.3884</v>
      </c>
      <c r="M85" s="105">
        <f t="shared" si="17"/>
        <v>307598414.8333</v>
      </c>
      <c r="N85" s="104"/>
      <c r="O85" s="97"/>
      <c r="P85" s="114">
        <v>2</v>
      </c>
      <c r="Q85" s="94"/>
      <c r="R85" s="116" t="s">
        <v>287</v>
      </c>
      <c r="S85" s="96">
        <v>103541994.4979</v>
      </c>
      <c r="T85" s="117">
        <v>0</v>
      </c>
      <c r="U85" s="117">
        <v>61790375.2744</v>
      </c>
      <c r="V85" s="96">
        <v>5615621.5604</v>
      </c>
      <c r="W85" s="96">
        <v>4959971.0931</v>
      </c>
      <c r="X85" s="96">
        <f t="shared" si="16"/>
        <v>2479985.54655</v>
      </c>
      <c r="Y85" s="96">
        <f t="shared" si="23"/>
        <v>2479985.54655</v>
      </c>
      <c r="Z85" s="96">
        <v>129799685.2598</v>
      </c>
      <c r="AA85" s="105">
        <f t="shared" si="18"/>
        <v>303227662.13905</v>
      </c>
    </row>
    <row r="86" ht="24.9" customHeight="1" spans="1:27">
      <c r="A86" s="94"/>
      <c r="B86" s="97"/>
      <c r="C86" s="91">
        <v>8</v>
      </c>
      <c r="D86" s="96" t="s">
        <v>288</v>
      </c>
      <c r="E86" s="96">
        <v>84515338.213</v>
      </c>
      <c r="F86" s="96">
        <v>0</v>
      </c>
      <c r="G86" s="96">
        <v>50435907.575</v>
      </c>
      <c r="H86" s="96">
        <v>7063849.3074</v>
      </c>
      <c r="I86" s="96">
        <v>4048537.3736</v>
      </c>
      <c r="J86" s="96">
        <v>0</v>
      </c>
      <c r="K86" s="96">
        <f t="shared" si="20"/>
        <v>4048537.3736</v>
      </c>
      <c r="L86" s="96">
        <v>126104826.9465</v>
      </c>
      <c r="M86" s="105">
        <f t="shared" si="17"/>
        <v>272168459.4155</v>
      </c>
      <c r="N86" s="104"/>
      <c r="O86" s="97"/>
      <c r="P86" s="114">
        <v>3</v>
      </c>
      <c r="Q86" s="94"/>
      <c r="R86" s="116" t="s">
        <v>289</v>
      </c>
      <c r="S86" s="96">
        <v>130675014.8988</v>
      </c>
      <c r="T86" s="117">
        <v>0</v>
      </c>
      <c r="U86" s="117">
        <v>77982448.0756</v>
      </c>
      <c r="V86" s="96">
        <v>7347817.3063</v>
      </c>
      <c r="W86" s="96">
        <v>6259723.8893</v>
      </c>
      <c r="X86" s="96">
        <f t="shared" si="16"/>
        <v>3129861.94465</v>
      </c>
      <c r="Y86" s="96">
        <f t="shared" si="23"/>
        <v>3129861.94465</v>
      </c>
      <c r="Z86" s="96">
        <v>172423982.7012</v>
      </c>
      <c r="AA86" s="105">
        <f t="shared" si="18"/>
        <v>391559124.92655</v>
      </c>
    </row>
    <row r="87" ht="24.9" customHeight="1" spans="1:27">
      <c r="A87" s="94"/>
      <c r="B87" s="97"/>
      <c r="C87" s="91">
        <v>9</v>
      </c>
      <c r="D87" s="96" t="s">
        <v>290</v>
      </c>
      <c r="E87" s="96">
        <v>93870125.7615</v>
      </c>
      <c r="F87" s="96">
        <v>0</v>
      </c>
      <c r="G87" s="96">
        <v>56018529.7375</v>
      </c>
      <c r="H87" s="96">
        <v>7802545.4206</v>
      </c>
      <c r="I87" s="96">
        <v>4496659.6649</v>
      </c>
      <c r="J87" s="96">
        <v>0</v>
      </c>
      <c r="K87" s="96">
        <f t="shared" si="20"/>
        <v>4496659.6649</v>
      </c>
      <c r="L87" s="96">
        <v>144281989.038</v>
      </c>
      <c r="M87" s="105">
        <f t="shared" si="17"/>
        <v>306469849.6225</v>
      </c>
      <c r="N87" s="104"/>
      <c r="O87" s="97"/>
      <c r="P87" s="114">
        <v>4</v>
      </c>
      <c r="Q87" s="94"/>
      <c r="R87" s="116" t="s">
        <v>291</v>
      </c>
      <c r="S87" s="96">
        <v>103467138.4602</v>
      </c>
      <c r="T87" s="117">
        <v>0</v>
      </c>
      <c r="U87" s="117">
        <v>61745703.712</v>
      </c>
      <c r="V87" s="96">
        <v>5826687.83</v>
      </c>
      <c r="W87" s="96">
        <v>4956385.2652</v>
      </c>
      <c r="X87" s="96">
        <f t="shared" si="16"/>
        <v>2478192.6326</v>
      </c>
      <c r="Y87" s="96">
        <f t="shared" si="23"/>
        <v>2478192.6326</v>
      </c>
      <c r="Z87" s="96">
        <v>134993412.0538</v>
      </c>
      <c r="AA87" s="105">
        <f t="shared" si="18"/>
        <v>308511134.6886</v>
      </c>
    </row>
    <row r="88" ht="24.9" customHeight="1" spans="1:27">
      <c r="A88" s="94"/>
      <c r="B88" s="97"/>
      <c r="C88" s="91">
        <v>10</v>
      </c>
      <c r="D88" s="96" t="s">
        <v>292</v>
      </c>
      <c r="E88" s="96">
        <v>148505922.8266</v>
      </c>
      <c r="F88" s="96">
        <v>0</v>
      </c>
      <c r="G88" s="96">
        <v>88623333.4254</v>
      </c>
      <c r="H88" s="96">
        <v>11057781.6095</v>
      </c>
      <c r="I88" s="96">
        <v>7113877.6876</v>
      </c>
      <c r="J88" s="96">
        <v>0</v>
      </c>
      <c r="K88" s="96">
        <f t="shared" si="20"/>
        <v>7113877.6876</v>
      </c>
      <c r="L88" s="96">
        <v>224383880.4568</v>
      </c>
      <c r="M88" s="105">
        <f t="shared" si="17"/>
        <v>479684796.0059</v>
      </c>
      <c r="N88" s="104"/>
      <c r="O88" s="97"/>
      <c r="P88" s="114">
        <v>5</v>
      </c>
      <c r="Q88" s="94"/>
      <c r="R88" s="116" t="s">
        <v>293</v>
      </c>
      <c r="S88" s="96">
        <v>141471716.0281</v>
      </c>
      <c r="T88" s="117">
        <v>0</v>
      </c>
      <c r="U88" s="117">
        <v>84425555.703</v>
      </c>
      <c r="V88" s="96">
        <v>7263722.8289</v>
      </c>
      <c r="W88" s="96">
        <v>6776918.1519</v>
      </c>
      <c r="X88" s="96">
        <f t="shared" si="16"/>
        <v>3388459.07595</v>
      </c>
      <c r="Y88" s="96">
        <f t="shared" si="23"/>
        <v>3388459.07595</v>
      </c>
      <c r="Z88" s="96">
        <v>170354662.2872</v>
      </c>
      <c r="AA88" s="105">
        <f t="shared" si="18"/>
        <v>406904115.92315</v>
      </c>
    </row>
    <row r="89" ht="24.9" customHeight="1" spans="1:27">
      <c r="A89" s="94"/>
      <c r="B89" s="97"/>
      <c r="C89" s="91">
        <v>11</v>
      </c>
      <c r="D89" s="96" t="s">
        <v>294</v>
      </c>
      <c r="E89" s="96">
        <v>103211795.7051</v>
      </c>
      <c r="F89" s="96">
        <v>0</v>
      </c>
      <c r="G89" s="96">
        <v>61593323.7551</v>
      </c>
      <c r="H89" s="96">
        <v>8393177.4468</v>
      </c>
      <c r="I89" s="96">
        <v>4944153.5839</v>
      </c>
      <c r="J89" s="96">
        <v>0</v>
      </c>
      <c r="K89" s="96">
        <f t="shared" si="20"/>
        <v>4944153.5839</v>
      </c>
      <c r="L89" s="96">
        <v>158815724.7451</v>
      </c>
      <c r="M89" s="105">
        <f t="shared" si="17"/>
        <v>336958175.236</v>
      </c>
      <c r="N89" s="104"/>
      <c r="O89" s="97"/>
      <c r="P89" s="114">
        <v>6</v>
      </c>
      <c r="Q89" s="94"/>
      <c r="R89" s="116" t="s">
        <v>295</v>
      </c>
      <c r="S89" s="96">
        <v>109995294.5853</v>
      </c>
      <c r="T89" s="117">
        <v>0</v>
      </c>
      <c r="U89" s="117">
        <v>65641487.4351</v>
      </c>
      <c r="V89" s="96">
        <v>5684989.6508</v>
      </c>
      <c r="W89" s="96">
        <v>5269103.4607</v>
      </c>
      <c r="X89" s="96">
        <f t="shared" si="16"/>
        <v>2634551.73035</v>
      </c>
      <c r="Y89" s="96">
        <f t="shared" si="23"/>
        <v>2634551.73035</v>
      </c>
      <c r="Z89" s="96">
        <v>131506632.1373</v>
      </c>
      <c r="AA89" s="105">
        <f t="shared" si="18"/>
        <v>315462955.53885</v>
      </c>
    </row>
    <row r="90" ht="24.9" customHeight="1" spans="1:27">
      <c r="A90" s="94"/>
      <c r="B90" s="97"/>
      <c r="C90" s="91">
        <v>12</v>
      </c>
      <c r="D90" s="96" t="s">
        <v>296</v>
      </c>
      <c r="E90" s="96">
        <v>126186782.8338</v>
      </c>
      <c r="F90" s="96">
        <v>0</v>
      </c>
      <c r="G90" s="96">
        <v>75304022.3319</v>
      </c>
      <c r="H90" s="96">
        <v>9521543.5529</v>
      </c>
      <c r="I90" s="96">
        <v>6044724.155</v>
      </c>
      <c r="J90" s="96">
        <v>0</v>
      </c>
      <c r="K90" s="96">
        <f t="shared" si="20"/>
        <v>6044724.155</v>
      </c>
      <c r="L90" s="96">
        <v>186581531.6069</v>
      </c>
      <c r="M90" s="105">
        <f t="shared" si="17"/>
        <v>403638604.4805</v>
      </c>
      <c r="N90" s="104"/>
      <c r="O90" s="97"/>
      <c r="P90" s="114">
        <v>7</v>
      </c>
      <c r="Q90" s="94"/>
      <c r="R90" s="116" t="s">
        <v>297</v>
      </c>
      <c r="S90" s="96">
        <v>92296041.602</v>
      </c>
      <c r="T90" s="117">
        <v>0</v>
      </c>
      <c r="U90" s="117">
        <v>55079169.3224</v>
      </c>
      <c r="V90" s="96">
        <v>5107949.3751</v>
      </c>
      <c r="W90" s="96">
        <v>4421256.3278</v>
      </c>
      <c r="X90" s="96">
        <f t="shared" si="16"/>
        <v>2210628.1639</v>
      </c>
      <c r="Y90" s="96">
        <f t="shared" si="23"/>
        <v>2210628.1639</v>
      </c>
      <c r="Z90" s="96">
        <v>117307349.8645</v>
      </c>
      <c r="AA90" s="105">
        <f t="shared" si="18"/>
        <v>272001138.3279</v>
      </c>
    </row>
    <row r="91" ht="24.9" customHeight="1" spans="1:27">
      <c r="A91" s="94"/>
      <c r="B91" s="97"/>
      <c r="C91" s="91">
        <v>13</v>
      </c>
      <c r="D91" s="96" t="s">
        <v>298</v>
      </c>
      <c r="E91" s="96">
        <v>92715077.0475</v>
      </c>
      <c r="F91" s="96">
        <v>0</v>
      </c>
      <c r="G91" s="96">
        <v>55329235.5642</v>
      </c>
      <c r="H91" s="96">
        <v>7685904.7919</v>
      </c>
      <c r="I91" s="96">
        <v>4441329.3783</v>
      </c>
      <c r="J91" s="96">
        <v>0</v>
      </c>
      <c r="K91" s="96">
        <f t="shared" si="20"/>
        <v>4441329.3783</v>
      </c>
      <c r="L91" s="96">
        <v>141411802.5356</v>
      </c>
      <c r="M91" s="105">
        <f t="shared" si="17"/>
        <v>301583349.3175</v>
      </c>
      <c r="N91" s="104"/>
      <c r="O91" s="97"/>
      <c r="P91" s="114">
        <v>8</v>
      </c>
      <c r="Q91" s="94"/>
      <c r="R91" s="116" t="s">
        <v>299</v>
      </c>
      <c r="S91" s="96">
        <v>108152653.4856</v>
      </c>
      <c r="T91" s="117">
        <v>0</v>
      </c>
      <c r="U91" s="117">
        <v>64541861.2824</v>
      </c>
      <c r="V91" s="96">
        <v>5922558.6396</v>
      </c>
      <c r="W91" s="96">
        <v>5180835.4431</v>
      </c>
      <c r="X91" s="96">
        <f t="shared" si="16"/>
        <v>2590417.72155</v>
      </c>
      <c r="Y91" s="96">
        <f t="shared" si="23"/>
        <v>2590417.72155</v>
      </c>
      <c r="Z91" s="96">
        <v>137352513.7386</v>
      </c>
      <c r="AA91" s="105">
        <f t="shared" si="18"/>
        <v>318560004.86775</v>
      </c>
    </row>
    <row r="92" ht="24.9" customHeight="1" spans="1:27">
      <c r="A92" s="94"/>
      <c r="B92" s="97"/>
      <c r="C92" s="91">
        <v>14</v>
      </c>
      <c r="D92" s="96" t="s">
        <v>300</v>
      </c>
      <c r="E92" s="96">
        <v>91927550.5862</v>
      </c>
      <c r="F92" s="96">
        <v>0</v>
      </c>
      <c r="G92" s="96">
        <v>54859266.294</v>
      </c>
      <c r="H92" s="96">
        <v>7794638.796</v>
      </c>
      <c r="I92" s="96">
        <v>4403604.5064</v>
      </c>
      <c r="J92" s="96">
        <v>0</v>
      </c>
      <c r="K92" s="96">
        <f t="shared" si="20"/>
        <v>4403604.5064</v>
      </c>
      <c r="L92" s="96">
        <v>144087430.0103</v>
      </c>
      <c r="M92" s="105">
        <f t="shared" si="17"/>
        <v>303072490.1929</v>
      </c>
      <c r="N92" s="104"/>
      <c r="O92" s="97"/>
      <c r="P92" s="114">
        <v>9</v>
      </c>
      <c r="Q92" s="94"/>
      <c r="R92" s="116" t="s">
        <v>301</v>
      </c>
      <c r="S92" s="96">
        <v>106065727.2226</v>
      </c>
      <c r="T92" s="117">
        <v>0</v>
      </c>
      <c r="U92" s="117">
        <v>63296453.9714</v>
      </c>
      <c r="V92" s="96">
        <v>5587052.6085</v>
      </c>
      <c r="W92" s="96">
        <v>5080865.4358</v>
      </c>
      <c r="X92" s="96">
        <f t="shared" si="16"/>
        <v>2540432.7179</v>
      </c>
      <c r="Y92" s="96">
        <f t="shared" si="23"/>
        <v>2540432.7179</v>
      </c>
      <c r="Z92" s="96">
        <v>129096686.4769</v>
      </c>
      <c r="AA92" s="105">
        <f t="shared" si="18"/>
        <v>306586352.9973</v>
      </c>
    </row>
    <row r="93" ht="24.9" customHeight="1" spans="1:27">
      <c r="A93" s="94"/>
      <c r="B93" s="97"/>
      <c r="C93" s="91">
        <v>15</v>
      </c>
      <c r="D93" s="96" t="s">
        <v>302</v>
      </c>
      <c r="E93" s="96">
        <v>110333190.1827</v>
      </c>
      <c r="F93" s="96">
        <v>0</v>
      </c>
      <c r="G93" s="96">
        <v>65843132.1482</v>
      </c>
      <c r="H93" s="96">
        <v>8703410.9436</v>
      </c>
      <c r="I93" s="96">
        <v>5285289.6699</v>
      </c>
      <c r="J93" s="96">
        <v>0</v>
      </c>
      <c r="K93" s="96">
        <f t="shared" si="20"/>
        <v>5285289.6699</v>
      </c>
      <c r="L93" s="96">
        <v>166449668.4682</v>
      </c>
      <c r="M93" s="105">
        <f t="shared" si="17"/>
        <v>356614691.4126</v>
      </c>
      <c r="N93" s="104"/>
      <c r="O93" s="97"/>
      <c r="P93" s="114">
        <v>10</v>
      </c>
      <c r="Q93" s="94"/>
      <c r="R93" s="116" t="s">
        <v>303</v>
      </c>
      <c r="S93" s="96">
        <v>112135537.5871</v>
      </c>
      <c r="T93" s="117">
        <v>0</v>
      </c>
      <c r="U93" s="117">
        <v>66918712.3804</v>
      </c>
      <c r="V93" s="96">
        <v>5891815.9631</v>
      </c>
      <c r="W93" s="96">
        <v>5371627.499</v>
      </c>
      <c r="X93" s="96">
        <f t="shared" si="16"/>
        <v>2685813.7495</v>
      </c>
      <c r="Y93" s="96">
        <f t="shared" si="23"/>
        <v>2685813.7495</v>
      </c>
      <c r="Z93" s="96">
        <v>136596025.9179</v>
      </c>
      <c r="AA93" s="105">
        <f t="shared" si="18"/>
        <v>324227905.598</v>
      </c>
    </row>
    <row r="94" ht="24.9" customHeight="1" spans="1:27">
      <c r="A94" s="94"/>
      <c r="B94" s="97"/>
      <c r="C94" s="91">
        <v>16</v>
      </c>
      <c r="D94" s="96" t="s">
        <v>304</v>
      </c>
      <c r="E94" s="96">
        <v>105426485.3572</v>
      </c>
      <c r="F94" s="96">
        <v>0</v>
      </c>
      <c r="G94" s="96">
        <v>62914975.9541</v>
      </c>
      <c r="H94" s="96">
        <v>8562727.9654</v>
      </c>
      <c r="I94" s="96">
        <v>5050243.8393</v>
      </c>
      <c r="J94" s="96">
        <v>0</v>
      </c>
      <c r="K94" s="96">
        <f t="shared" si="20"/>
        <v>5050243.8393</v>
      </c>
      <c r="L94" s="96">
        <v>162987869.6957</v>
      </c>
      <c r="M94" s="105">
        <f t="shared" si="17"/>
        <v>344942302.8117</v>
      </c>
      <c r="N94" s="104"/>
      <c r="O94" s="97"/>
      <c r="P94" s="114">
        <v>11</v>
      </c>
      <c r="Q94" s="94"/>
      <c r="R94" s="116" t="s">
        <v>107</v>
      </c>
      <c r="S94" s="96">
        <v>98711637.9423</v>
      </c>
      <c r="T94" s="117">
        <v>0</v>
      </c>
      <c r="U94" s="117">
        <v>58907781.1566</v>
      </c>
      <c r="V94" s="96">
        <v>5538932.0788</v>
      </c>
      <c r="W94" s="96">
        <v>4728582.573</v>
      </c>
      <c r="X94" s="96">
        <f t="shared" si="16"/>
        <v>2364291.2865</v>
      </c>
      <c r="Y94" s="96">
        <f t="shared" si="23"/>
        <v>2364291.2865</v>
      </c>
      <c r="Z94" s="96">
        <v>127912580.2494</v>
      </c>
      <c r="AA94" s="105">
        <f t="shared" si="18"/>
        <v>293435222.7136</v>
      </c>
    </row>
    <row r="95" ht="24.9" customHeight="1" spans="1:27">
      <c r="A95" s="94"/>
      <c r="B95" s="97"/>
      <c r="C95" s="91">
        <v>17</v>
      </c>
      <c r="D95" s="96" t="s">
        <v>305</v>
      </c>
      <c r="E95" s="96">
        <v>88318274.3062</v>
      </c>
      <c r="F95" s="96">
        <v>0</v>
      </c>
      <c r="G95" s="96">
        <v>52705371.7617</v>
      </c>
      <c r="H95" s="96">
        <v>7404956.8595</v>
      </c>
      <c r="I95" s="96">
        <v>4230709.3821</v>
      </c>
      <c r="J95" s="96">
        <v>0</v>
      </c>
      <c r="K95" s="96">
        <f t="shared" si="20"/>
        <v>4230709.3821</v>
      </c>
      <c r="L95" s="96">
        <v>134498491.3442</v>
      </c>
      <c r="M95" s="105">
        <f t="shared" si="17"/>
        <v>287157803.6537</v>
      </c>
      <c r="N95" s="104"/>
      <c r="O95" s="97"/>
      <c r="P95" s="114">
        <v>12</v>
      </c>
      <c r="Q95" s="94"/>
      <c r="R95" s="116" t="s">
        <v>306</v>
      </c>
      <c r="S95" s="96">
        <v>126025866.7903</v>
      </c>
      <c r="T95" s="117">
        <v>0</v>
      </c>
      <c r="U95" s="117">
        <v>75207993.0564</v>
      </c>
      <c r="V95" s="96">
        <v>6486783.495</v>
      </c>
      <c r="W95" s="96">
        <v>6037015.7954</v>
      </c>
      <c r="X95" s="96">
        <f t="shared" si="16"/>
        <v>3018507.8977</v>
      </c>
      <c r="Y95" s="96">
        <f t="shared" si="23"/>
        <v>3018507.8977</v>
      </c>
      <c r="Z95" s="96">
        <v>151236445.8049</v>
      </c>
      <c r="AA95" s="105">
        <f t="shared" si="18"/>
        <v>361975597.0443</v>
      </c>
    </row>
    <row r="96" ht="24.9" customHeight="1" spans="1:27">
      <c r="A96" s="94"/>
      <c r="B96" s="97"/>
      <c r="C96" s="91">
        <v>18</v>
      </c>
      <c r="D96" s="96" t="s">
        <v>307</v>
      </c>
      <c r="E96" s="96">
        <v>91513817.5488</v>
      </c>
      <c r="F96" s="96">
        <v>0</v>
      </c>
      <c r="G96" s="96">
        <v>54612364.3508</v>
      </c>
      <c r="H96" s="96">
        <v>7544935.1688</v>
      </c>
      <c r="I96" s="96">
        <v>4383785.457</v>
      </c>
      <c r="J96" s="96">
        <v>0</v>
      </c>
      <c r="K96" s="96">
        <f t="shared" si="20"/>
        <v>4383785.457</v>
      </c>
      <c r="L96" s="96">
        <v>137942950.2637</v>
      </c>
      <c r="M96" s="105">
        <f t="shared" si="17"/>
        <v>295997852.7891</v>
      </c>
      <c r="N96" s="104"/>
      <c r="O96" s="97"/>
      <c r="P96" s="114">
        <v>13</v>
      </c>
      <c r="Q96" s="94"/>
      <c r="R96" s="116" t="s">
        <v>308</v>
      </c>
      <c r="S96" s="96">
        <v>83184593.4975</v>
      </c>
      <c r="T96" s="117">
        <v>0</v>
      </c>
      <c r="U96" s="117">
        <v>49641763.945</v>
      </c>
      <c r="V96" s="96">
        <v>4680633.3386</v>
      </c>
      <c r="W96" s="96">
        <v>3984790.7232</v>
      </c>
      <c r="X96" s="96">
        <f t="shared" si="16"/>
        <v>1992395.3616</v>
      </c>
      <c r="Y96" s="96">
        <f t="shared" si="23"/>
        <v>1992395.3616</v>
      </c>
      <c r="Z96" s="96">
        <v>106792345.494</v>
      </c>
      <c r="AA96" s="105">
        <f t="shared" si="18"/>
        <v>246291731.6367</v>
      </c>
    </row>
    <row r="97" ht="24.9" customHeight="1" spans="1:27">
      <c r="A97" s="94"/>
      <c r="B97" s="97"/>
      <c r="C97" s="91">
        <v>19</v>
      </c>
      <c r="D97" s="96" t="s">
        <v>309</v>
      </c>
      <c r="E97" s="96">
        <v>98827152.6634</v>
      </c>
      <c r="F97" s="96">
        <v>0</v>
      </c>
      <c r="G97" s="96">
        <v>58976716.4519</v>
      </c>
      <c r="H97" s="96">
        <v>7971833.1813</v>
      </c>
      <c r="I97" s="96">
        <v>4734116.0735</v>
      </c>
      <c r="J97" s="96">
        <v>0</v>
      </c>
      <c r="K97" s="96">
        <f t="shared" si="20"/>
        <v>4734116.0735</v>
      </c>
      <c r="L97" s="96">
        <v>148447668.2808</v>
      </c>
      <c r="M97" s="105">
        <f t="shared" si="17"/>
        <v>318957486.6509</v>
      </c>
      <c r="N97" s="104"/>
      <c r="O97" s="97"/>
      <c r="P97" s="114">
        <v>14</v>
      </c>
      <c r="Q97" s="94"/>
      <c r="R97" s="116" t="s">
        <v>310</v>
      </c>
      <c r="S97" s="96">
        <v>120937908.7161</v>
      </c>
      <c r="T97" s="117">
        <v>0</v>
      </c>
      <c r="U97" s="117">
        <v>72171671.0278</v>
      </c>
      <c r="V97" s="96">
        <v>6449854.064</v>
      </c>
      <c r="W97" s="96">
        <v>5793287.3923</v>
      </c>
      <c r="X97" s="96">
        <f t="shared" si="16"/>
        <v>2896643.69615</v>
      </c>
      <c r="Y97" s="96">
        <f t="shared" si="23"/>
        <v>2896643.69615</v>
      </c>
      <c r="Z97" s="96">
        <v>150327719.9534</v>
      </c>
      <c r="AA97" s="105">
        <f t="shared" si="18"/>
        <v>352783797.45745</v>
      </c>
    </row>
    <row r="98" ht="24.9" customHeight="1" spans="1:27">
      <c r="A98" s="94"/>
      <c r="B98" s="97"/>
      <c r="C98" s="91">
        <v>20</v>
      </c>
      <c r="D98" s="96" t="s">
        <v>311</v>
      </c>
      <c r="E98" s="96">
        <v>100010579.6727</v>
      </c>
      <c r="F98" s="96">
        <v>0</v>
      </c>
      <c r="G98" s="96">
        <v>59682945.8361</v>
      </c>
      <c r="H98" s="96">
        <v>8148513.9942</v>
      </c>
      <c r="I98" s="96">
        <v>4790805.7653</v>
      </c>
      <c r="J98" s="96">
        <v>0</v>
      </c>
      <c r="K98" s="96">
        <f t="shared" si="20"/>
        <v>4790805.7653</v>
      </c>
      <c r="L98" s="96">
        <v>152795269.0313</v>
      </c>
      <c r="M98" s="105">
        <f t="shared" si="17"/>
        <v>325428114.2996</v>
      </c>
      <c r="N98" s="104"/>
      <c r="O98" s="97"/>
      <c r="P98" s="114">
        <v>15</v>
      </c>
      <c r="Q98" s="94"/>
      <c r="R98" s="116" t="s">
        <v>312</v>
      </c>
      <c r="S98" s="96">
        <v>80757542.7072</v>
      </c>
      <c r="T98" s="117">
        <v>0</v>
      </c>
      <c r="U98" s="117">
        <v>48193381.7705</v>
      </c>
      <c r="V98" s="96">
        <v>4627902.6018</v>
      </c>
      <c r="W98" s="96">
        <v>3868527.7343</v>
      </c>
      <c r="X98" s="96">
        <f t="shared" si="16"/>
        <v>1934263.86715</v>
      </c>
      <c r="Y98" s="96">
        <f t="shared" si="23"/>
        <v>1934263.86715</v>
      </c>
      <c r="Z98" s="96">
        <v>105494795.483</v>
      </c>
      <c r="AA98" s="105">
        <f t="shared" si="18"/>
        <v>241007886.42965</v>
      </c>
    </row>
    <row r="99" ht="24.9" customHeight="1" spans="1:27">
      <c r="A99" s="94"/>
      <c r="B99" s="98"/>
      <c r="C99" s="91">
        <v>21</v>
      </c>
      <c r="D99" s="96" t="s">
        <v>313</v>
      </c>
      <c r="E99" s="96">
        <v>96024884.0527</v>
      </c>
      <c r="F99" s="96">
        <v>0</v>
      </c>
      <c r="G99" s="96">
        <v>57304416.9186</v>
      </c>
      <c r="H99" s="96">
        <v>7919568.2426</v>
      </c>
      <c r="I99" s="96">
        <v>4599879.0292</v>
      </c>
      <c r="J99" s="96">
        <v>0</v>
      </c>
      <c r="K99" s="96">
        <f t="shared" si="20"/>
        <v>4599879.0292</v>
      </c>
      <c r="L99" s="96">
        <v>147161580.2064</v>
      </c>
      <c r="M99" s="105">
        <f t="shared" si="17"/>
        <v>313010328.4495</v>
      </c>
      <c r="N99" s="104"/>
      <c r="O99" s="97"/>
      <c r="P99" s="114">
        <v>16</v>
      </c>
      <c r="Q99" s="94"/>
      <c r="R99" s="116" t="s">
        <v>314</v>
      </c>
      <c r="S99" s="96">
        <v>117080032.0934</v>
      </c>
      <c r="T99" s="117">
        <v>0</v>
      </c>
      <c r="U99" s="117">
        <v>69869420.1833</v>
      </c>
      <c r="V99" s="96">
        <v>6543371.9958</v>
      </c>
      <c r="W99" s="96">
        <v>5608483.5683</v>
      </c>
      <c r="X99" s="96">
        <f t="shared" si="16"/>
        <v>2804241.78415</v>
      </c>
      <c r="Y99" s="96">
        <f t="shared" si="23"/>
        <v>2804241.78415</v>
      </c>
      <c r="Z99" s="96">
        <v>152628924.1633</v>
      </c>
      <c r="AA99" s="105">
        <f t="shared" si="18"/>
        <v>348925990.21995</v>
      </c>
    </row>
    <row r="100" ht="24.9" customHeight="1" spans="1:27">
      <c r="A100" s="91"/>
      <c r="B100" s="99" t="s">
        <v>315</v>
      </c>
      <c r="C100" s="100"/>
      <c r="D100" s="101"/>
      <c r="E100" s="101">
        <f>SUM(E79:E99)</f>
        <v>2166130255.261</v>
      </c>
      <c r="F100" s="101">
        <f t="shared" ref="F100:M100" si="24">SUM(F79:F99)</f>
        <v>0</v>
      </c>
      <c r="G100" s="101">
        <f t="shared" si="24"/>
        <v>1292673586.353</v>
      </c>
      <c r="H100" s="101">
        <f t="shared" si="24"/>
        <v>174115117.9702</v>
      </c>
      <c r="I100" s="101">
        <f t="shared" si="24"/>
        <v>103764115.2487</v>
      </c>
      <c r="J100" s="101">
        <f t="shared" si="24"/>
        <v>0</v>
      </c>
      <c r="K100" s="101">
        <f t="shared" si="24"/>
        <v>103764115.2487</v>
      </c>
      <c r="L100" s="101">
        <f t="shared" si="24"/>
        <v>3282431467.6581</v>
      </c>
      <c r="M100" s="101">
        <f t="shared" si="24"/>
        <v>7019114542.491</v>
      </c>
      <c r="N100" s="104"/>
      <c r="O100" s="97"/>
      <c r="P100" s="114">
        <v>17</v>
      </c>
      <c r="Q100" s="94"/>
      <c r="R100" s="116" t="s">
        <v>316</v>
      </c>
      <c r="S100" s="96">
        <v>146427548.7975</v>
      </c>
      <c r="T100" s="117">
        <v>0</v>
      </c>
      <c r="U100" s="117">
        <v>87383029.7994</v>
      </c>
      <c r="V100" s="96">
        <v>7979714.2693</v>
      </c>
      <c r="W100" s="96">
        <v>7014317.3579</v>
      </c>
      <c r="X100" s="96">
        <f t="shared" si="16"/>
        <v>3507158.67895</v>
      </c>
      <c r="Y100" s="96">
        <f t="shared" si="23"/>
        <v>3507158.67895</v>
      </c>
      <c r="Z100" s="96">
        <v>187973128.4396</v>
      </c>
      <c r="AA100" s="105">
        <f t="shared" si="18"/>
        <v>433270579.98475</v>
      </c>
    </row>
    <row r="101" ht="24.9" customHeight="1" spans="1:27">
      <c r="A101" s="94">
        <v>5</v>
      </c>
      <c r="B101" s="95" t="s">
        <v>317</v>
      </c>
      <c r="C101" s="91">
        <v>1</v>
      </c>
      <c r="D101" s="96" t="s">
        <v>318</v>
      </c>
      <c r="E101" s="96">
        <v>161908335.7652</v>
      </c>
      <c r="F101" s="96">
        <v>0</v>
      </c>
      <c r="G101" s="96">
        <v>96621442.1066</v>
      </c>
      <c r="H101" s="96">
        <v>7978846.0902</v>
      </c>
      <c r="I101" s="96">
        <v>7755893.3362</v>
      </c>
      <c r="J101" s="96">
        <v>0</v>
      </c>
      <c r="K101" s="96">
        <f t="shared" si="20"/>
        <v>7755893.3362</v>
      </c>
      <c r="L101" s="96">
        <v>203312813.5648</v>
      </c>
      <c r="M101" s="105">
        <f t="shared" si="17"/>
        <v>477577330.863</v>
      </c>
      <c r="N101" s="104"/>
      <c r="O101" s="97"/>
      <c r="P101" s="114">
        <v>18</v>
      </c>
      <c r="Q101" s="94"/>
      <c r="R101" s="116" t="s">
        <v>319</v>
      </c>
      <c r="S101" s="96">
        <v>110607930.5214</v>
      </c>
      <c r="T101" s="117">
        <v>0</v>
      </c>
      <c r="U101" s="117">
        <v>66007087.9297</v>
      </c>
      <c r="V101" s="96">
        <v>6067457.688</v>
      </c>
      <c r="W101" s="96">
        <v>5298450.5535</v>
      </c>
      <c r="X101" s="96">
        <f t="shared" si="16"/>
        <v>2649225.27675</v>
      </c>
      <c r="Y101" s="96">
        <f t="shared" si="23"/>
        <v>2649225.27675</v>
      </c>
      <c r="Z101" s="96">
        <v>140918057.7328</v>
      </c>
      <c r="AA101" s="105">
        <f t="shared" si="18"/>
        <v>326249759.14865</v>
      </c>
    </row>
    <row r="102" ht="24.9" customHeight="1" spans="1:27">
      <c r="A102" s="94"/>
      <c r="B102" s="97"/>
      <c r="C102" s="91">
        <v>2</v>
      </c>
      <c r="D102" s="96" t="s">
        <v>90</v>
      </c>
      <c r="E102" s="96">
        <v>195521367.8451</v>
      </c>
      <c r="F102" s="96">
        <v>0</v>
      </c>
      <c r="G102" s="96">
        <v>116680567.6469</v>
      </c>
      <c r="H102" s="96">
        <v>9942197.143</v>
      </c>
      <c r="I102" s="96">
        <v>9366058.0648</v>
      </c>
      <c r="J102" s="96">
        <v>0</v>
      </c>
      <c r="K102" s="96">
        <f t="shared" si="20"/>
        <v>9366058.0648</v>
      </c>
      <c r="L102" s="96">
        <v>251625170.5564</v>
      </c>
      <c r="M102" s="105">
        <f t="shared" si="17"/>
        <v>583135361.2562</v>
      </c>
      <c r="N102" s="104"/>
      <c r="O102" s="97"/>
      <c r="P102" s="114">
        <v>19</v>
      </c>
      <c r="Q102" s="94"/>
      <c r="R102" s="116" t="s">
        <v>320</v>
      </c>
      <c r="S102" s="96">
        <v>104728670.3864</v>
      </c>
      <c r="T102" s="117">
        <v>0</v>
      </c>
      <c r="U102" s="117">
        <v>62498543.4803</v>
      </c>
      <c r="V102" s="96">
        <v>5449379.4028</v>
      </c>
      <c r="W102" s="96">
        <v>5016816.416</v>
      </c>
      <c r="X102" s="96">
        <f t="shared" si="16"/>
        <v>2508408.208</v>
      </c>
      <c r="Y102" s="96">
        <f t="shared" si="23"/>
        <v>2508408.208</v>
      </c>
      <c r="Z102" s="96">
        <v>125708949.4491</v>
      </c>
      <c r="AA102" s="105">
        <f t="shared" si="18"/>
        <v>300893950.9266</v>
      </c>
    </row>
    <row r="103" ht="24.9" customHeight="1" spans="1:27">
      <c r="A103" s="94"/>
      <c r="B103" s="97"/>
      <c r="C103" s="91">
        <v>3</v>
      </c>
      <c r="D103" s="96" t="s">
        <v>321</v>
      </c>
      <c r="E103" s="96">
        <v>85510579.3617</v>
      </c>
      <c r="F103" s="96">
        <v>0</v>
      </c>
      <c r="G103" s="96">
        <v>51029833.9752</v>
      </c>
      <c r="H103" s="96">
        <v>5050182.1631</v>
      </c>
      <c r="I103" s="96">
        <v>4096212.4002</v>
      </c>
      <c r="J103" s="96">
        <v>0</v>
      </c>
      <c r="K103" s="96">
        <f t="shared" si="20"/>
        <v>4096212.4002</v>
      </c>
      <c r="L103" s="96">
        <v>131246915.3402</v>
      </c>
      <c r="M103" s="105">
        <f t="shared" si="17"/>
        <v>276933723.2404</v>
      </c>
      <c r="N103" s="104"/>
      <c r="O103" s="97"/>
      <c r="P103" s="114">
        <v>20</v>
      </c>
      <c r="Q103" s="94"/>
      <c r="R103" s="116" t="s">
        <v>322</v>
      </c>
      <c r="S103" s="96">
        <v>112294454.6464</v>
      </c>
      <c r="T103" s="117">
        <v>0</v>
      </c>
      <c r="U103" s="117">
        <v>67013548.7295</v>
      </c>
      <c r="V103" s="96">
        <v>5934538.012</v>
      </c>
      <c r="W103" s="96">
        <v>5379240.1013</v>
      </c>
      <c r="X103" s="96">
        <f t="shared" si="16"/>
        <v>2689620.05065</v>
      </c>
      <c r="Y103" s="96">
        <f t="shared" si="23"/>
        <v>2689620.05065</v>
      </c>
      <c r="Z103" s="96">
        <v>137647291.2383</v>
      </c>
      <c r="AA103" s="105">
        <f t="shared" si="18"/>
        <v>325579452.67685</v>
      </c>
    </row>
    <row r="104" ht="24.9" customHeight="1" spans="1:27">
      <c r="A104" s="94"/>
      <c r="B104" s="97"/>
      <c r="C104" s="91">
        <v>4</v>
      </c>
      <c r="D104" s="96" t="s">
        <v>323</v>
      </c>
      <c r="E104" s="96">
        <v>101059533.5397</v>
      </c>
      <c r="F104" s="96">
        <v>0</v>
      </c>
      <c r="G104" s="96">
        <v>60308926.1778</v>
      </c>
      <c r="H104" s="96">
        <v>5846900.0021</v>
      </c>
      <c r="I104" s="96">
        <v>4841053.7915</v>
      </c>
      <c r="J104" s="96">
        <v>0</v>
      </c>
      <c r="K104" s="96">
        <f t="shared" si="20"/>
        <v>4841053.7915</v>
      </c>
      <c r="L104" s="96">
        <v>150851823.2876</v>
      </c>
      <c r="M104" s="105">
        <f t="shared" si="17"/>
        <v>322908236.7987</v>
      </c>
      <c r="N104" s="104"/>
      <c r="O104" s="98"/>
      <c r="P104" s="114">
        <v>21</v>
      </c>
      <c r="Q104" s="94"/>
      <c r="R104" s="116" t="s">
        <v>324</v>
      </c>
      <c r="S104" s="96">
        <v>109876245.6068</v>
      </c>
      <c r="T104" s="117">
        <v>0</v>
      </c>
      <c r="U104" s="117">
        <v>65570443.014</v>
      </c>
      <c r="V104" s="96">
        <v>5828562.9661</v>
      </c>
      <c r="W104" s="96">
        <v>5263400.6586</v>
      </c>
      <c r="X104" s="96">
        <f t="shared" si="16"/>
        <v>2631700.3293</v>
      </c>
      <c r="Y104" s="96">
        <f t="shared" si="23"/>
        <v>2631700.3293</v>
      </c>
      <c r="Z104" s="96">
        <v>135039553.6963</v>
      </c>
      <c r="AA104" s="105">
        <f t="shared" si="18"/>
        <v>318946505.6125</v>
      </c>
    </row>
    <row r="105" ht="24.9" customHeight="1" spans="1:27">
      <c r="A105" s="94"/>
      <c r="B105" s="97"/>
      <c r="C105" s="91">
        <v>5</v>
      </c>
      <c r="D105" s="96" t="s">
        <v>325</v>
      </c>
      <c r="E105" s="96">
        <v>128198180.2221</v>
      </c>
      <c r="F105" s="96">
        <v>0</v>
      </c>
      <c r="G105" s="96">
        <v>76504356.5544</v>
      </c>
      <c r="H105" s="96">
        <v>7049316.067</v>
      </c>
      <c r="I105" s="96">
        <v>6141076.1033</v>
      </c>
      <c r="J105" s="96">
        <v>0</v>
      </c>
      <c r="K105" s="96">
        <f t="shared" si="20"/>
        <v>6141076.1033</v>
      </c>
      <c r="L105" s="96">
        <v>180439784.1853</v>
      </c>
      <c r="M105" s="105">
        <f t="shared" si="17"/>
        <v>398332713.1321</v>
      </c>
      <c r="N105" s="104"/>
      <c r="O105" s="91"/>
      <c r="P105" s="100" t="s">
        <v>326</v>
      </c>
      <c r="Q105" s="115"/>
      <c r="R105" s="101"/>
      <c r="S105" s="101">
        <f t="shared" ref="S105:AA105" si="25">SUM(S84:S104)</f>
        <v>2335532610.3628</v>
      </c>
      <c r="T105" s="101">
        <f t="shared" si="25"/>
        <v>0</v>
      </c>
      <c r="U105" s="101">
        <f t="shared" si="25"/>
        <v>1393767206.8193</v>
      </c>
      <c r="V105" s="101">
        <f t="shared" ref="V105" si="26">SUM(V84:V104)</f>
        <v>126404933.7448</v>
      </c>
      <c r="W105" s="101">
        <f t="shared" si="25"/>
        <v>111878994.5155</v>
      </c>
      <c r="X105" s="101">
        <f t="shared" si="25"/>
        <v>55939497.25775</v>
      </c>
      <c r="Y105" s="101">
        <f t="shared" si="25"/>
        <v>55939497.25775</v>
      </c>
      <c r="Z105" s="101">
        <f t="shared" si="25"/>
        <v>2934384767.6125</v>
      </c>
      <c r="AA105" s="101">
        <f>SUM(AA84:AA104)</f>
        <v>6846029015.79715</v>
      </c>
    </row>
    <row r="106" ht="24.9" customHeight="1" spans="1:27">
      <c r="A106" s="94"/>
      <c r="B106" s="97"/>
      <c r="C106" s="91">
        <v>6</v>
      </c>
      <c r="D106" s="96" t="s">
        <v>327</v>
      </c>
      <c r="E106" s="96">
        <v>84890881.4736</v>
      </c>
      <c r="F106" s="96">
        <v>0</v>
      </c>
      <c r="G106" s="96">
        <v>50660019.1454</v>
      </c>
      <c r="H106" s="96">
        <v>5118594.7702</v>
      </c>
      <c r="I106" s="96">
        <v>4066527.0186</v>
      </c>
      <c r="J106" s="96">
        <v>0</v>
      </c>
      <c r="K106" s="96">
        <f t="shared" si="20"/>
        <v>4066527.0186</v>
      </c>
      <c r="L106" s="96">
        <v>132930350.5528</v>
      </c>
      <c r="M106" s="105">
        <f t="shared" si="17"/>
        <v>277666372.9606</v>
      </c>
      <c r="N106" s="104"/>
      <c r="O106" s="95">
        <v>23</v>
      </c>
      <c r="P106" s="114">
        <v>1</v>
      </c>
      <c r="Q106" s="94" t="s">
        <v>108</v>
      </c>
      <c r="R106" s="116" t="s">
        <v>328</v>
      </c>
      <c r="S106" s="96">
        <v>94894894.7963</v>
      </c>
      <c r="T106" s="96">
        <v>0</v>
      </c>
      <c r="U106" s="96">
        <v>56630077.3857</v>
      </c>
      <c r="V106" s="96">
        <v>6207892.2255</v>
      </c>
      <c r="W106" s="96">
        <v>4545749.1655</v>
      </c>
      <c r="X106" s="96">
        <f t="shared" si="16"/>
        <v>2272874.58275</v>
      </c>
      <c r="Y106" s="96">
        <f t="shared" ref="Y106:Y121" si="27">W106-X106</f>
        <v>2272874.58275</v>
      </c>
      <c r="Z106" s="96">
        <v>134497249.987</v>
      </c>
      <c r="AA106" s="105">
        <f t="shared" si="18"/>
        <v>294502988.97725</v>
      </c>
    </row>
    <row r="107" ht="24.9" customHeight="1" spans="1:27">
      <c r="A107" s="94"/>
      <c r="B107" s="97"/>
      <c r="C107" s="91">
        <v>7</v>
      </c>
      <c r="D107" s="96" t="s">
        <v>329</v>
      </c>
      <c r="E107" s="96">
        <v>135432528.5546</v>
      </c>
      <c r="F107" s="96">
        <v>0</v>
      </c>
      <c r="G107" s="96">
        <v>80821572.0039</v>
      </c>
      <c r="H107" s="96">
        <v>7464843.8278</v>
      </c>
      <c r="I107" s="96">
        <v>6487623.0167</v>
      </c>
      <c r="J107" s="96">
        <v>0</v>
      </c>
      <c r="K107" s="96">
        <f t="shared" si="20"/>
        <v>6487623.0167</v>
      </c>
      <c r="L107" s="96">
        <v>190664713.3891</v>
      </c>
      <c r="M107" s="105">
        <f t="shared" si="17"/>
        <v>420871280.7921</v>
      </c>
      <c r="N107" s="104"/>
      <c r="O107" s="97"/>
      <c r="P107" s="114">
        <v>2</v>
      </c>
      <c r="Q107" s="94"/>
      <c r="R107" s="116" t="s">
        <v>330</v>
      </c>
      <c r="S107" s="96">
        <v>156049153.298</v>
      </c>
      <c r="T107" s="96">
        <v>0</v>
      </c>
      <c r="U107" s="96">
        <v>93124879.3331</v>
      </c>
      <c r="V107" s="96">
        <v>7199492.8351</v>
      </c>
      <c r="W107" s="96">
        <v>7475220.9789</v>
      </c>
      <c r="X107" s="96">
        <f t="shared" si="16"/>
        <v>3737610.48945</v>
      </c>
      <c r="Y107" s="96">
        <f t="shared" si="27"/>
        <v>3737610.48945</v>
      </c>
      <c r="Z107" s="96">
        <v>158897655.9028</v>
      </c>
      <c r="AA107" s="105">
        <f t="shared" si="18"/>
        <v>419008791.85845</v>
      </c>
    </row>
    <row r="108" ht="24.9" customHeight="1" spans="1:27">
      <c r="A108" s="94"/>
      <c r="B108" s="97"/>
      <c r="C108" s="91">
        <v>8</v>
      </c>
      <c r="D108" s="96" t="s">
        <v>331</v>
      </c>
      <c r="E108" s="96">
        <v>136715190.5115</v>
      </c>
      <c r="F108" s="96">
        <v>0</v>
      </c>
      <c r="G108" s="96">
        <v>81587021.4629</v>
      </c>
      <c r="H108" s="96">
        <v>7035831.8084</v>
      </c>
      <c r="I108" s="96">
        <v>6549066.3592</v>
      </c>
      <c r="J108" s="96">
        <v>0</v>
      </c>
      <c r="K108" s="96">
        <f t="shared" si="20"/>
        <v>6549066.3592</v>
      </c>
      <c r="L108" s="96">
        <v>180107975.8133</v>
      </c>
      <c r="M108" s="105">
        <f t="shared" si="17"/>
        <v>411995085.9553</v>
      </c>
      <c r="N108" s="104"/>
      <c r="O108" s="97"/>
      <c r="P108" s="114">
        <v>3</v>
      </c>
      <c r="Q108" s="94"/>
      <c r="R108" s="116" t="s">
        <v>332</v>
      </c>
      <c r="S108" s="96">
        <v>119601880.6638</v>
      </c>
      <c r="T108" s="96">
        <v>0</v>
      </c>
      <c r="U108" s="96">
        <v>71374374.4804</v>
      </c>
      <c r="V108" s="96">
        <v>7104063.9366</v>
      </c>
      <c r="W108" s="96">
        <v>5729287.6543</v>
      </c>
      <c r="X108" s="96">
        <f t="shared" si="16"/>
        <v>2864643.82715</v>
      </c>
      <c r="Y108" s="96">
        <f t="shared" si="27"/>
        <v>2864643.82715</v>
      </c>
      <c r="Z108" s="96">
        <v>156549428.363</v>
      </c>
      <c r="AA108" s="105">
        <f t="shared" si="18"/>
        <v>357494391.27095</v>
      </c>
    </row>
    <row r="109" ht="24.9" customHeight="1" spans="1:27">
      <c r="A109" s="94"/>
      <c r="B109" s="97"/>
      <c r="C109" s="91">
        <v>9</v>
      </c>
      <c r="D109" s="96" t="s">
        <v>333</v>
      </c>
      <c r="E109" s="96">
        <v>96164004.3336</v>
      </c>
      <c r="F109" s="96">
        <v>0</v>
      </c>
      <c r="G109" s="96">
        <v>57387439.2171</v>
      </c>
      <c r="H109" s="96">
        <v>5919122.599</v>
      </c>
      <c r="I109" s="96">
        <v>4606543.3065</v>
      </c>
      <c r="J109" s="96">
        <v>0</v>
      </c>
      <c r="K109" s="96">
        <f t="shared" si="20"/>
        <v>4606543.3065</v>
      </c>
      <c r="L109" s="96">
        <v>152629011.2642</v>
      </c>
      <c r="M109" s="105">
        <f t="shared" si="17"/>
        <v>316706120.7204</v>
      </c>
      <c r="N109" s="104"/>
      <c r="O109" s="97"/>
      <c r="P109" s="114">
        <v>4</v>
      </c>
      <c r="Q109" s="94"/>
      <c r="R109" s="116" t="s">
        <v>98</v>
      </c>
      <c r="S109" s="96">
        <v>72834884.621</v>
      </c>
      <c r="T109" s="96">
        <v>0</v>
      </c>
      <c r="U109" s="96">
        <v>43465406.2404</v>
      </c>
      <c r="V109" s="96">
        <v>5352913.7899</v>
      </c>
      <c r="W109" s="96">
        <v>3489008.7258</v>
      </c>
      <c r="X109" s="96">
        <f t="shared" si="16"/>
        <v>1744504.3629</v>
      </c>
      <c r="Y109" s="96">
        <f t="shared" si="27"/>
        <v>1744504.3629</v>
      </c>
      <c r="Z109" s="96">
        <v>113458718.2675</v>
      </c>
      <c r="AA109" s="105">
        <f t="shared" si="18"/>
        <v>236856427.2817</v>
      </c>
    </row>
    <row r="110" ht="24.9" customHeight="1" spans="1:27">
      <c r="A110" s="94"/>
      <c r="B110" s="97"/>
      <c r="C110" s="91">
        <v>10</v>
      </c>
      <c r="D110" s="96" t="s">
        <v>334</v>
      </c>
      <c r="E110" s="96">
        <v>110135850.1413</v>
      </c>
      <c r="F110" s="96">
        <v>0</v>
      </c>
      <c r="G110" s="96">
        <v>65725366.2573</v>
      </c>
      <c r="H110" s="96">
        <v>6791323.6219</v>
      </c>
      <c r="I110" s="96">
        <v>5275836.4919</v>
      </c>
      <c r="J110" s="96">
        <v>0</v>
      </c>
      <c r="K110" s="96">
        <f t="shared" si="20"/>
        <v>5275836.4919</v>
      </c>
      <c r="L110" s="96">
        <v>174091340.745</v>
      </c>
      <c r="M110" s="105">
        <f t="shared" si="17"/>
        <v>362019717.2574</v>
      </c>
      <c r="N110" s="104"/>
      <c r="O110" s="97"/>
      <c r="P110" s="114">
        <v>5</v>
      </c>
      <c r="Q110" s="94"/>
      <c r="R110" s="116" t="s">
        <v>335</v>
      </c>
      <c r="S110" s="96">
        <v>126376125.7298</v>
      </c>
      <c r="T110" s="96">
        <v>0</v>
      </c>
      <c r="U110" s="96">
        <v>75417015.7957</v>
      </c>
      <c r="V110" s="96">
        <v>7158681.753</v>
      </c>
      <c r="W110" s="96">
        <v>6053794.2458</v>
      </c>
      <c r="X110" s="96">
        <f t="shared" si="16"/>
        <v>3026897.1229</v>
      </c>
      <c r="Y110" s="96">
        <f t="shared" si="27"/>
        <v>3026897.1229</v>
      </c>
      <c r="Z110" s="96">
        <v>157893413.9124</v>
      </c>
      <c r="AA110" s="105">
        <f t="shared" si="18"/>
        <v>369872134.3138</v>
      </c>
    </row>
    <row r="111" ht="24.9" customHeight="1" spans="1:27">
      <c r="A111" s="94"/>
      <c r="B111" s="97"/>
      <c r="C111" s="91">
        <v>11</v>
      </c>
      <c r="D111" s="96" t="s">
        <v>336</v>
      </c>
      <c r="E111" s="96">
        <v>85219638.4334</v>
      </c>
      <c r="F111" s="96">
        <v>0</v>
      </c>
      <c r="G111" s="96">
        <v>50856210.2274</v>
      </c>
      <c r="H111" s="96">
        <v>5452297.3265</v>
      </c>
      <c r="I111" s="96">
        <v>4082275.4598</v>
      </c>
      <c r="J111" s="96">
        <v>0</v>
      </c>
      <c r="K111" s="96">
        <f t="shared" ref="K111:K129" si="28">I111-J111</f>
        <v>4082275.4598</v>
      </c>
      <c r="L111" s="96">
        <v>141141799.5469</v>
      </c>
      <c r="M111" s="105">
        <f t="shared" si="17"/>
        <v>286752220.994</v>
      </c>
      <c r="N111" s="104"/>
      <c r="O111" s="97"/>
      <c r="P111" s="114">
        <v>6</v>
      </c>
      <c r="Q111" s="94"/>
      <c r="R111" s="116" t="s">
        <v>337</v>
      </c>
      <c r="S111" s="96">
        <v>108618672.7916</v>
      </c>
      <c r="T111" s="96">
        <v>0</v>
      </c>
      <c r="U111" s="96">
        <v>64819965.9099</v>
      </c>
      <c r="V111" s="96">
        <v>7137995.5387</v>
      </c>
      <c r="W111" s="96">
        <v>5203159.161</v>
      </c>
      <c r="X111" s="96">
        <f t="shared" si="16"/>
        <v>2601579.5805</v>
      </c>
      <c r="Y111" s="96">
        <f t="shared" si="27"/>
        <v>2601579.5805</v>
      </c>
      <c r="Z111" s="96">
        <v>157384386.3655</v>
      </c>
      <c r="AA111" s="105">
        <f t="shared" si="18"/>
        <v>340562600.1862</v>
      </c>
    </row>
    <row r="112" ht="24.9" customHeight="1" spans="1:27">
      <c r="A112" s="94"/>
      <c r="B112" s="97"/>
      <c r="C112" s="91">
        <v>12</v>
      </c>
      <c r="D112" s="96" t="s">
        <v>338</v>
      </c>
      <c r="E112" s="96">
        <v>131971490.3789</v>
      </c>
      <c r="F112" s="96">
        <v>0</v>
      </c>
      <c r="G112" s="96">
        <v>78756140.98</v>
      </c>
      <c r="H112" s="96">
        <v>7579286.8447</v>
      </c>
      <c r="I112" s="96">
        <v>6321828.9408</v>
      </c>
      <c r="J112" s="96">
        <v>0</v>
      </c>
      <c r="K112" s="96">
        <f t="shared" si="28"/>
        <v>6321828.9408</v>
      </c>
      <c r="L112" s="96">
        <v>193480823.062</v>
      </c>
      <c r="M112" s="105">
        <f t="shared" si="17"/>
        <v>418109570.2064</v>
      </c>
      <c r="N112" s="104"/>
      <c r="O112" s="97"/>
      <c r="P112" s="114">
        <v>7</v>
      </c>
      <c r="Q112" s="94"/>
      <c r="R112" s="116" t="s">
        <v>339</v>
      </c>
      <c r="S112" s="96">
        <v>109789279.9862</v>
      </c>
      <c r="T112" s="96">
        <v>0</v>
      </c>
      <c r="U112" s="96">
        <v>65518544.8604</v>
      </c>
      <c r="V112" s="96">
        <v>7190320.195</v>
      </c>
      <c r="W112" s="96">
        <v>5259234.7454</v>
      </c>
      <c r="X112" s="96">
        <f t="shared" si="16"/>
        <v>2629617.3727</v>
      </c>
      <c r="Y112" s="96">
        <f t="shared" si="27"/>
        <v>2629617.3727</v>
      </c>
      <c r="Z112" s="96">
        <v>158671943.919</v>
      </c>
      <c r="AA112" s="105">
        <f t="shared" si="18"/>
        <v>343799706.3333</v>
      </c>
    </row>
    <row r="113" ht="24.9" customHeight="1" spans="1:27">
      <c r="A113" s="94"/>
      <c r="B113" s="97"/>
      <c r="C113" s="91">
        <v>13</v>
      </c>
      <c r="D113" s="96" t="s">
        <v>340</v>
      </c>
      <c r="E113" s="96">
        <v>108540252.686</v>
      </c>
      <c r="F113" s="96">
        <v>0</v>
      </c>
      <c r="G113" s="96">
        <v>64773167.4318</v>
      </c>
      <c r="H113" s="96">
        <v>5807438.5402</v>
      </c>
      <c r="I113" s="96">
        <v>5199402.6036</v>
      </c>
      <c r="J113" s="96">
        <v>0</v>
      </c>
      <c r="K113" s="96">
        <f t="shared" si="28"/>
        <v>5199402.6036</v>
      </c>
      <c r="L113" s="96">
        <v>149880791.5239</v>
      </c>
      <c r="M113" s="105">
        <f t="shared" si="17"/>
        <v>334201052.7855</v>
      </c>
      <c r="N113" s="104"/>
      <c r="O113" s="97"/>
      <c r="P113" s="114">
        <v>8</v>
      </c>
      <c r="Q113" s="94"/>
      <c r="R113" s="116" t="s">
        <v>341</v>
      </c>
      <c r="S113" s="96">
        <v>129465648.5064</v>
      </c>
      <c r="T113" s="96">
        <v>0</v>
      </c>
      <c r="U113" s="96">
        <v>77260738.9412</v>
      </c>
      <c r="V113" s="96">
        <v>9053214.1183</v>
      </c>
      <c r="W113" s="96">
        <v>6201791.6234</v>
      </c>
      <c r="X113" s="96">
        <f t="shared" si="16"/>
        <v>3100895.8117</v>
      </c>
      <c r="Y113" s="96">
        <f t="shared" si="27"/>
        <v>3100895.8117</v>
      </c>
      <c r="Z113" s="96">
        <v>204512343.2338</v>
      </c>
      <c r="AA113" s="105">
        <f t="shared" si="18"/>
        <v>423392840.6114</v>
      </c>
    </row>
    <row r="114" ht="24.9" customHeight="1" spans="1:27">
      <c r="A114" s="94"/>
      <c r="B114" s="97"/>
      <c r="C114" s="91">
        <v>14</v>
      </c>
      <c r="D114" s="96" t="s">
        <v>342</v>
      </c>
      <c r="E114" s="96">
        <v>126740886.2301</v>
      </c>
      <c r="F114" s="96">
        <v>0</v>
      </c>
      <c r="G114" s="96">
        <v>75634692.5781</v>
      </c>
      <c r="H114" s="96">
        <v>7191324.7783</v>
      </c>
      <c r="I114" s="96">
        <v>6071267.3642</v>
      </c>
      <c r="J114" s="96">
        <v>0</v>
      </c>
      <c r="K114" s="96">
        <f t="shared" si="28"/>
        <v>6071267.3642</v>
      </c>
      <c r="L114" s="96">
        <v>183934205.3929</v>
      </c>
      <c r="M114" s="105">
        <f t="shared" si="17"/>
        <v>399572376.3436</v>
      </c>
      <c r="N114" s="104"/>
      <c r="O114" s="97"/>
      <c r="P114" s="114">
        <v>9</v>
      </c>
      <c r="Q114" s="94"/>
      <c r="R114" s="116" t="s">
        <v>343</v>
      </c>
      <c r="S114" s="96">
        <v>93595175.961</v>
      </c>
      <c r="T114" s="96">
        <v>0</v>
      </c>
      <c r="U114" s="96">
        <v>55854448.9561</v>
      </c>
      <c r="V114" s="96">
        <v>6472740.2636</v>
      </c>
      <c r="W114" s="96">
        <v>4483488.7475</v>
      </c>
      <c r="X114" s="96">
        <f t="shared" si="16"/>
        <v>2241744.37375</v>
      </c>
      <c r="Y114" s="96">
        <f t="shared" si="27"/>
        <v>2241744.37375</v>
      </c>
      <c r="Z114" s="96">
        <v>141014389.6235</v>
      </c>
      <c r="AA114" s="105">
        <f t="shared" si="18"/>
        <v>299178499.17795</v>
      </c>
    </row>
    <row r="115" ht="24.9" customHeight="1" spans="1:27">
      <c r="A115" s="94"/>
      <c r="B115" s="97"/>
      <c r="C115" s="91">
        <v>15</v>
      </c>
      <c r="D115" s="96" t="s">
        <v>344</v>
      </c>
      <c r="E115" s="96">
        <v>162415642.4386</v>
      </c>
      <c r="F115" s="96">
        <v>0</v>
      </c>
      <c r="G115" s="96">
        <v>96924185.6445</v>
      </c>
      <c r="H115" s="96">
        <v>8668800.6096</v>
      </c>
      <c r="I115" s="96">
        <v>7780194.8425</v>
      </c>
      <c r="J115" s="96">
        <v>0</v>
      </c>
      <c r="K115" s="96">
        <f t="shared" si="28"/>
        <v>7780194.8425</v>
      </c>
      <c r="L115" s="96">
        <v>220290586.8465</v>
      </c>
      <c r="M115" s="105">
        <f t="shared" si="17"/>
        <v>496079410.3817</v>
      </c>
      <c r="N115" s="104"/>
      <c r="O115" s="97"/>
      <c r="P115" s="114">
        <v>10</v>
      </c>
      <c r="Q115" s="94"/>
      <c r="R115" s="116" t="s">
        <v>345</v>
      </c>
      <c r="S115" s="96">
        <v>124465399.885</v>
      </c>
      <c r="T115" s="96">
        <v>0</v>
      </c>
      <c r="U115" s="96">
        <v>74276758.9601</v>
      </c>
      <c r="V115" s="96">
        <v>6180768.4422</v>
      </c>
      <c r="W115" s="96">
        <v>5962264.7654</v>
      </c>
      <c r="X115" s="96">
        <f t="shared" si="16"/>
        <v>2981132.3827</v>
      </c>
      <c r="Y115" s="96">
        <f t="shared" si="27"/>
        <v>2981132.3827</v>
      </c>
      <c r="Z115" s="96">
        <v>133829812.5974</v>
      </c>
      <c r="AA115" s="105">
        <f t="shared" si="18"/>
        <v>341733872.2674</v>
      </c>
    </row>
    <row r="116" ht="24.9" customHeight="1" spans="1:27">
      <c r="A116" s="94"/>
      <c r="B116" s="97"/>
      <c r="C116" s="91">
        <v>16</v>
      </c>
      <c r="D116" s="96" t="s">
        <v>346</v>
      </c>
      <c r="E116" s="96">
        <v>121759781.7706</v>
      </c>
      <c r="F116" s="96">
        <v>0</v>
      </c>
      <c r="G116" s="96">
        <v>72662137.1881</v>
      </c>
      <c r="H116" s="96">
        <v>6839312.7726</v>
      </c>
      <c r="I116" s="96">
        <v>5832657.5687</v>
      </c>
      <c r="J116" s="96">
        <v>0</v>
      </c>
      <c r="K116" s="96">
        <f t="shared" si="28"/>
        <v>5832657.5687</v>
      </c>
      <c r="L116" s="96">
        <v>175272214.1186</v>
      </c>
      <c r="M116" s="105">
        <f t="shared" si="17"/>
        <v>382366103.4186</v>
      </c>
      <c r="N116" s="104"/>
      <c r="O116" s="97"/>
      <c r="P116" s="114">
        <v>11</v>
      </c>
      <c r="Q116" s="94"/>
      <c r="R116" s="116" t="s">
        <v>347</v>
      </c>
      <c r="S116" s="96">
        <v>98667376.0327</v>
      </c>
      <c r="T116" s="96">
        <v>0</v>
      </c>
      <c r="U116" s="96">
        <v>58881367.1396</v>
      </c>
      <c r="V116" s="96">
        <v>5997172.3185</v>
      </c>
      <c r="W116" s="96">
        <v>4726462.2952</v>
      </c>
      <c r="X116" s="96">
        <f t="shared" si="16"/>
        <v>2363231.1476</v>
      </c>
      <c r="Y116" s="96">
        <f t="shared" si="27"/>
        <v>2363231.1476</v>
      </c>
      <c r="Z116" s="96">
        <v>129312046.1716</v>
      </c>
      <c r="AA116" s="105">
        <f t="shared" si="18"/>
        <v>295221192.81</v>
      </c>
    </row>
    <row r="117" ht="24.9" customHeight="1" spans="1:27">
      <c r="A117" s="94"/>
      <c r="B117" s="97"/>
      <c r="C117" s="91">
        <v>17</v>
      </c>
      <c r="D117" s="96" t="s">
        <v>348</v>
      </c>
      <c r="E117" s="96">
        <v>119760081.5067</v>
      </c>
      <c r="F117" s="96">
        <v>0</v>
      </c>
      <c r="G117" s="96">
        <v>71468783.4155</v>
      </c>
      <c r="H117" s="96">
        <v>6671792.6561</v>
      </c>
      <c r="I117" s="96">
        <v>5736865.9477</v>
      </c>
      <c r="J117" s="96">
        <v>0</v>
      </c>
      <c r="K117" s="96">
        <f t="shared" si="28"/>
        <v>5736865.9477</v>
      </c>
      <c r="L117" s="96">
        <v>171150031.4561</v>
      </c>
      <c r="M117" s="105">
        <f t="shared" si="17"/>
        <v>374787554.9821</v>
      </c>
      <c r="N117" s="104"/>
      <c r="O117" s="97"/>
      <c r="P117" s="114">
        <v>12</v>
      </c>
      <c r="Q117" s="94"/>
      <c r="R117" s="116" t="s">
        <v>349</v>
      </c>
      <c r="S117" s="96">
        <v>87639602.3568</v>
      </c>
      <c r="T117" s="96">
        <v>0</v>
      </c>
      <c r="U117" s="96">
        <v>52300363.1983</v>
      </c>
      <c r="V117" s="96">
        <v>5768835.6875</v>
      </c>
      <c r="W117" s="96">
        <v>4198198.9667</v>
      </c>
      <c r="X117" s="96">
        <f t="shared" si="16"/>
        <v>2099099.48335</v>
      </c>
      <c r="Y117" s="96">
        <f t="shared" si="27"/>
        <v>2099099.48335</v>
      </c>
      <c r="Z117" s="96">
        <v>123693346.0331</v>
      </c>
      <c r="AA117" s="105">
        <f t="shared" si="18"/>
        <v>271501246.75905</v>
      </c>
    </row>
    <row r="118" ht="24.9" customHeight="1" spans="1:27">
      <c r="A118" s="94"/>
      <c r="B118" s="97"/>
      <c r="C118" s="91">
        <v>18</v>
      </c>
      <c r="D118" s="96" t="s">
        <v>350</v>
      </c>
      <c r="E118" s="96">
        <v>168419766.4817</v>
      </c>
      <c r="F118" s="96">
        <v>0</v>
      </c>
      <c r="G118" s="96">
        <v>100507244.669</v>
      </c>
      <c r="H118" s="96">
        <v>8229421.5959</v>
      </c>
      <c r="I118" s="96">
        <v>8067810.3346</v>
      </c>
      <c r="J118" s="96">
        <v>0</v>
      </c>
      <c r="K118" s="96">
        <f t="shared" si="28"/>
        <v>8067810.3346</v>
      </c>
      <c r="L118" s="96">
        <v>209478747.7057</v>
      </c>
      <c r="M118" s="105">
        <f t="shared" si="17"/>
        <v>494702990.7869</v>
      </c>
      <c r="N118" s="104"/>
      <c r="O118" s="97"/>
      <c r="P118" s="114">
        <v>13</v>
      </c>
      <c r="Q118" s="94"/>
      <c r="R118" s="116" t="s">
        <v>351</v>
      </c>
      <c r="S118" s="96">
        <v>73329530.5839</v>
      </c>
      <c r="T118" s="96">
        <v>0</v>
      </c>
      <c r="U118" s="96">
        <v>43760594.2926</v>
      </c>
      <c r="V118" s="96">
        <v>5385985.457</v>
      </c>
      <c r="W118" s="96">
        <v>3512703.7463</v>
      </c>
      <c r="X118" s="96">
        <f t="shared" si="16"/>
        <v>1756351.87315</v>
      </c>
      <c r="Y118" s="96">
        <f t="shared" si="27"/>
        <v>1756351.87315</v>
      </c>
      <c r="Z118" s="96">
        <v>114272515.7716</v>
      </c>
      <c r="AA118" s="105">
        <f t="shared" si="18"/>
        <v>238504977.97825</v>
      </c>
    </row>
    <row r="119" ht="24.9" customHeight="1" spans="1:27">
      <c r="A119" s="94"/>
      <c r="B119" s="97"/>
      <c r="C119" s="91">
        <v>19</v>
      </c>
      <c r="D119" s="96" t="s">
        <v>352</v>
      </c>
      <c r="E119" s="96">
        <v>93735366.5495</v>
      </c>
      <c r="F119" s="96">
        <v>0</v>
      </c>
      <c r="G119" s="96">
        <v>55938109.9782</v>
      </c>
      <c r="H119" s="96">
        <v>5414519.904</v>
      </c>
      <c r="I119" s="96">
        <v>4490204.2958</v>
      </c>
      <c r="J119" s="96">
        <v>0</v>
      </c>
      <c r="K119" s="96">
        <f t="shared" si="28"/>
        <v>4490204.2958</v>
      </c>
      <c r="L119" s="96">
        <v>140212207.0927</v>
      </c>
      <c r="M119" s="105">
        <f t="shared" si="17"/>
        <v>299790407.8202</v>
      </c>
      <c r="N119" s="104"/>
      <c r="O119" s="97"/>
      <c r="P119" s="114">
        <v>14</v>
      </c>
      <c r="Q119" s="94"/>
      <c r="R119" s="116" t="s">
        <v>353</v>
      </c>
      <c r="S119" s="96">
        <v>73018578.0885</v>
      </c>
      <c r="T119" s="96">
        <v>0</v>
      </c>
      <c r="U119" s="96">
        <v>43575028.3155</v>
      </c>
      <c r="V119" s="96">
        <v>5411293.8219</v>
      </c>
      <c r="W119" s="96">
        <v>3497808.1922</v>
      </c>
      <c r="X119" s="96">
        <f t="shared" si="16"/>
        <v>1748904.0961</v>
      </c>
      <c r="Y119" s="96">
        <f t="shared" si="27"/>
        <v>1748904.0961</v>
      </c>
      <c r="Z119" s="96">
        <v>114895280.9978</v>
      </c>
      <c r="AA119" s="105">
        <f t="shared" si="18"/>
        <v>238649085.3198</v>
      </c>
    </row>
    <row r="120" ht="24.9" customHeight="1" spans="1:27">
      <c r="A120" s="94"/>
      <c r="B120" s="98"/>
      <c r="C120" s="91">
        <v>20</v>
      </c>
      <c r="D120" s="96" t="s">
        <v>354</v>
      </c>
      <c r="E120" s="96">
        <v>104887131.6647</v>
      </c>
      <c r="F120" s="96">
        <v>0</v>
      </c>
      <c r="G120" s="96">
        <v>62593107.8346</v>
      </c>
      <c r="H120" s="96">
        <v>6331031.4666</v>
      </c>
      <c r="I120" s="96">
        <v>5024407.1849</v>
      </c>
      <c r="J120" s="96">
        <v>0</v>
      </c>
      <c r="K120" s="96">
        <f t="shared" si="28"/>
        <v>5024407.1849</v>
      </c>
      <c r="L120" s="96">
        <v>162764890.0369</v>
      </c>
      <c r="M120" s="105">
        <f t="shared" si="17"/>
        <v>341600568.1877</v>
      </c>
      <c r="N120" s="104"/>
      <c r="O120" s="97"/>
      <c r="P120" s="114">
        <v>15</v>
      </c>
      <c r="Q120" s="94"/>
      <c r="R120" s="116" t="s">
        <v>355</v>
      </c>
      <c r="S120" s="96">
        <v>83375069.0584</v>
      </c>
      <c r="T120" s="96">
        <v>0</v>
      </c>
      <c r="U120" s="96">
        <v>49755433.345</v>
      </c>
      <c r="V120" s="96">
        <v>5823525.1652</v>
      </c>
      <c r="W120" s="96">
        <v>3993915.0721</v>
      </c>
      <c r="X120" s="96">
        <f t="shared" si="16"/>
        <v>1996957.53605</v>
      </c>
      <c r="Y120" s="96">
        <f t="shared" si="27"/>
        <v>1996957.53605</v>
      </c>
      <c r="Z120" s="96">
        <v>125039094.9574</v>
      </c>
      <c r="AA120" s="105">
        <f t="shared" si="18"/>
        <v>265990080.06205</v>
      </c>
    </row>
    <row r="121" ht="24.9" customHeight="1" spans="1:27">
      <c r="A121" s="91"/>
      <c r="B121" s="99" t="s">
        <v>356</v>
      </c>
      <c r="C121" s="100"/>
      <c r="D121" s="101"/>
      <c r="E121" s="101">
        <f>SUM(E101:E120)</f>
        <v>2458986489.8886</v>
      </c>
      <c r="F121" s="101">
        <f t="shared" ref="F121:G121" si="29">SUM(F101:F120)</f>
        <v>0</v>
      </c>
      <c r="G121" s="101">
        <f t="shared" si="29"/>
        <v>1467440324.4947</v>
      </c>
      <c r="H121" s="101">
        <f t="shared" ref="H121:M121" si="30">SUM(H101:H120)</f>
        <v>136382384.5872</v>
      </c>
      <c r="I121" s="101">
        <f t="shared" si="30"/>
        <v>117792804.4315</v>
      </c>
      <c r="J121" s="101">
        <f t="shared" si="30"/>
        <v>0</v>
      </c>
      <c r="K121" s="101">
        <f t="shared" si="30"/>
        <v>117792804.4315</v>
      </c>
      <c r="L121" s="101">
        <f t="shared" si="30"/>
        <v>3495506195.4809</v>
      </c>
      <c r="M121" s="101">
        <f t="shared" si="30"/>
        <v>7676108198.8829</v>
      </c>
      <c r="N121" s="104"/>
      <c r="O121" s="98"/>
      <c r="P121" s="114">
        <v>16</v>
      </c>
      <c r="Q121" s="94"/>
      <c r="R121" s="116" t="s">
        <v>357</v>
      </c>
      <c r="S121" s="96">
        <v>100912684.6493</v>
      </c>
      <c r="T121" s="96">
        <v>0</v>
      </c>
      <c r="U121" s="96">
        <v>60221291.7054</v>
      </c>
      <c r="V121" s="96">
        <v>6039273.3032</v>
      </c>
      <c r="W121" s="96">
        <v>4834019.2907</v>
      </c>
      <c r="X121" s="96">
        <f t="shared" si="16"/>
        <v>2417009.64535</v>
      </c>
      <c r="Y121" s="96">
        <f t="shared" si="27"/>
        <v>2417009.64535</v>
      </c>
      <c r="Z121" s="96">
        <v>130348028.9098</v>
      </c>
      <c r="AA121" s="105">
        <f t="shared" si="18"/>
        <v>299938288.21305</v>
      </c>
    </row>
    <row r="122" ht="24.9" customHeight="1" spans="1:27">
      <c r="A122" s="94">
        <v>6</v>
      </c>
      <c r="B122" s="95" t="s">
        <v>358</v>
      </c>
      <c r="C122" s="91">
        <v>1</v>
      </c>
      <c r="D122" s="96" t="s">
        <v>359</v>
      </c>
      <c r="E122" s="96">
        <v>119107126.4109</v>
      </c>
      <c r="F122" s="96">
        <v>0</v>
      </c>
      <c r="G122" s="96">
        <v>71079121.8043</v>
      </c>
      <c r="H122" s="96">
        <v>6709967.8618</v>
      </c>
      <c r="I122" s="96">
        <v>5705587.4464</v>
      </c>
      <c r="J122" s="96">
        <f>I122/2</f>
        <v>2852793.7232</v>
      </c>
      <c r="K122" s="96">
        <f t="shared" si="28"/>
        <v>2852793.7232</v>
      </c>
      <c r="L122" s="96">
        <v>168827627.1693</v>
      </c>
      <c r="M122" s="105">
        <f t="shared" si="17"/>
        <v>368576636.9695</v>
      </c>
      <c r="N122" s="104"/>
      <c r="O122" s="91"/>
      <c r="P122" s="100" t="s">
        <v>360</v>
      </c>
      <c r="Q122" s="115"/>
      <c r="R122" s="101"/>
      <c r="S122" s="101">
        <f t="shared" ref="S122:W122" si="31">SUM(S106:S121)</f>
        <v>1652633957.0087</v>
      </c>
      <c r="T122" s="101">
        <f t="shared" si="31"/>
        <v>0</v>
      </c>
      <c r="U122" s="101">
        <f t="shared" si="31"/>
        <v>986236288.8594</v>
      </c>
      <c r="V122" s="101">
        <f t="shared" si="31"/>
        <v>103484168.8512</v>
      </c>
      <c r="W122" s="101">
        <f t="shared" si="31"/>
        <v>79166107.3762</v>
      </c>
      <c r="X122" s="101">
        <f t="shared" ref="X122:AA122" si="32">SUM(X106:X121)</f>
        <v>39583053.6881</v>
      </c>
      <c r="Y122" s="101">
        <f t="shared" si="32"/>
        <v>39583053.6881</v>
      </c>
      <c r="Z122" s="101">
        <f t="shared" si="32"/>
        <v>2254269655.0132</v>
      </c>
      <c r="AA122" s="101">
        <f>SUM(AA106:AA121)</f>
        <v>5036207123.4206</v>
      </c>
    </row>
    <row r="123" ht="24.9" customHeight="1" spans="1:27">
      <c r="A123" s="94"/>
      <c r="B123" s="97"/>
      <c r="C123" s="91">
        <v>2</v>
      </c>
      <c r="D123" s="96" t="s">
        <v>361</v>
      </c>
      <c r="E123" s="96">
        <v>136735598.6567</v>
      </c>
      <c r="F123" s="96">
        <v>0</v>
      </c>
      <c r="G123" s="96">
        <v>81599200.3567</v>
      </c>
      <c r="H123" s="96">
        <v>7727653.1666</v>
      </c>
      <c r="I123" s="96">
        <v>6550043.9704</v>
      </c>
      <c r="J123" s="96">
        <f t="shared" ref="J123:J153" si="33">I123/2</f>
        <v>3275021.9852</v>
      </c>
      <c r="K123" s="96">
        <f t="shared" si="28"/>
        <v>3275021.9852</v>
      </c>
      <c r="L123" s="96">
        <v>193869901.539</v>
      </c>
      <c r="M123" s="105">
        <f t="shared" si="17"/>
        <v>423207375.7042</v>
      </c>
      <c r="N123" s="104"/>
      <c r="O123" s="95">
        <v>24</v>
      </c>
      <c r="P123" s="106">
        <v>1</v>
      </c>
      <c r="Q123" s="95" t="s">
        <v>109</v>
      </c>
      <c r="R123" s="96" t="s">
        <v>362</v>
      </c>
      <c r="S123" s="96">
        <v>141612019.0183</v>
      </c>
      <c r="T123" s="96">
        <v>0</v>
      </c>
      <c r="U123" s="96">
        <v>84509283.8025</v>
      </c>
      <c r="V123" s="96">
        <v>24634179.3112</v>
      </c>
      <c r="W123" s="96">
        <v>6783639.0847</v>
      </c>
      <c r="X123" s="96">
        <v>0</v>
      </c>
      <c r="Y123" s="96">
        <f t="shared" ref="Y123:Y142" si="34">W123-X123</f>
        <v>6783639.0847</v>
      </c>
      <c r="Z123" s="96">
        <v>946062768.4965</v>
      </c>
      <c r="AA123" s="105">
        <f t="shared" si="18"/>
        <v>1203601889.7132</v>
      </c>
    </row>
    <row r="124" ht="24.9" customHeight="1" spans="1:27">
      <c r="A124" s="94"/>
      <c r="B124" s="97"/>
      <c r="C124" s="91">
        <v>3</v>
      </c>
      <c r="D124" s="113" t="s">
        <v>363</v>
      </c>
      <c r="E124" s="96">
        <v>90997686.1465</v>
      </c>
      <c r="F124" s="96">
        <v>0</v>
      </c>
      <c r="G124" s="96">
        <v>54304354.5119</v>
      </c>
      <c r="H124" s="96">
        <v>5422967.6343</v>
      </c>
      <c r="I124" s="96">
        <v>4359061.2198</v>
      </c>
      <c r="J124" s="96">
        <f t="shared" si="33"/>
        <v>2179530.6099</v>
      </c>
      <c r="K124" s="96">
        <f t="shared" si="28"/>
        <v>2179530.6099</v>
      </c>
      <c r="L124" s="96">
        <v>137158296.1293</v>
      </c>
      <c r="M124" s="105">
        <f t="shared" si="17"/>
        <v>290062835.0319</v>
      </c>
      <c r="N124" s="104"/>
      <c r="O124" s="97"/>
      <c r="P124" s="106">
        <v>2</v>
      </c>
      <c r="Q124" s="97"/>
      <c r="R124" s="113" t="s">
        <v>364</v>
      </c>
      <c r="S124" s="96">
        <v>182023533.7375</v>
      </c>
      <c r="T124" s="96">
        <v>0</v>
      </c>
      <c r="U124" s="96">
        <v>108625514.8256</v>
      </c>
      <c r="V124" s="96">
        <v>27311515.2894</v>
      </c>
      <c r="W124" s="96">
        <v>8719471.4569</v>
      </c>
      <c r="X124" s="96">
        <v>0</v>
      </c>
      <c r="Y124" s="96">
        <f t="shared" si="34"/>
        <v>8719471.4569</v>
      </c>
      <c r="Z124" s="96">
        <v>1011944217.144</v>
      </c>
      <c r="AA124" s="105">
        <f t="shared" si="18"/>
        <v>1338624252.4534</v>
      </c>
    </row>
    <row r="125" ht="24.9" customHeight="1" spans="1:27">
      <c r="A125" s="94"/>
      <c r="B125" s="97"/>
      <c r="C125" s="91">
        <v>4</v>
      </c>
      <c r="D125" s="96" t="s">
        <v>365</v>
      </c>
      <c r="E125" s="96">
        <v>112204258.0505</v>
      </c>
      <c r="F125" s="96">
        <v>0</v>
      </c>
      <c r="G125" s="96">
        <v>66959722.4386</v>
      </c>
      <c r="H125" s="96">
        <v>6063607.2698</v>
      </c>
      <c r="I125" s="96">
        <v>5374919.4147</v>
      </c>
      <c r="J125" s="96">
        <f t="shared" si="33"/>
        <v>2687459.70735</v>
      </c>
      <c r="K125" s="96">
        <f t="shared" si="28"/>
        <v>2687459.70735</v>
      </c>
      <c r="L125" s="96">
        <v>152922573.6023</v>
      </c>
      <c r="M125" s="105">
        <f t="shared" si="17"/>
        <v>340837621.06855</v>
      </c>
      <c r="N125" s="104"/>
      <c r="O125" s="97"/>
      <c r="P125" s="106">
        <v>3</v>
      </c>
      <c r="Q125" s="97"/>
      <c r="R125" s="96" t="s">
        <v>366</v>
      </c>
      <c r="S125" s="96">
        <v>293547659.2596</v>
      </c>
      <c r="T125" s="96">
        <v>0</v>
      </c>
      <c r="U125" s="96">
        <v>175179357.0765</v>
      </c>
      <c r="V125" s="96">
        <v>34401309.1595</v>
      </c>
      <c r="W125" s="96">
        <v>14061810.4901</v>
      </c>
      <c r="X125" s="96">
        <v>0</v>
      </c>
      <c r="Y125" s="96">
        <f t="shared" si="34"/>
        <v>14061810.4901</v>
      </c>
      <c r="Z125" s="96">
        <v>1186403416.3545</v>
      </c>
      <c r="AA125" s="105">
        <f t="shared" si="18"/>
        <v>1703593552.3402</v>
      </c>
    </row>
    <row r="126" ht="24.9" customHeight="1" spans="1:27">
      <c r="A126" s="94"/>
      <c r="B126" s="97"/>
      <c r="C126" s="91">
        <v>5</v>
      </c>
      <c r="D126" s="96" t="s">
        <v>367</v>
      </c>
      <c r="E126" s="96">
        <v>117916892.7838</v>
      </c>
      <c r="F126" s="96">
        <v>0</v>
      </c>
      <c r="G126" s="96">
        <v>70368830.4598</v>
      </c>
      <c r="H126" s="96">
        <v>6648781.0975</v>
      </c>
      <c r="I126" s="96">
        <v>5648571.6973</v>
      </c>
      <c r="J126" s="96">
        <f t="shared" si="33"/>
        <v>2824285.84865</v>
      </c>
      <c r="K126" s="96">
        <f t="shared" si="28"/>
        <v>2824285.84865</v>
      </c>
      <c r="L126" s="96">
        <v>167321998.9232</v>
      </c>
      <c r="M126" s="105">
        <f t="shared" si="17"/>
        <v>365080789.11295</v>
      </c>
      <c r="N126" s="104"/>
      <c r="O126" s="97"/>
      <c r="P126" s="106">
        <v>4</v>
      </c>
      <c r="Q126" s="97"/>
      <c r="R126" s="96" t="s">
        <v>368</v>
      </c>
      <c r="S126" s="96">
        <v>114731196.2754</v>
      </c>
      <c r="T126" s="96">
        <v>0</v>
      </c>
      <c r="U126" s="96">
        <v>68467714.0701</v>
      </c>
      <c r="V126" s="96">
        <v>22940907.5678</v>
      </c>
      <c r="W126" s="96">
        <v>5495967.3104</v>
      </c>
      <c r="X126" s="96">
        <v>0</v>
      </c>
      <c r="Y126" s="96">
        <f t="shared" si="34"/>
        <v>5495967.3104</v>
      </c>
      <c r="Z126" s="96">
        <v>904396277.5072</v>
      </c>
      <c r="AA126" s="105">
        <f t="shared" si="18"/>
        <v>1116032062.7309</v>
      </c>
    </row>
    <row r="127" ht="24.9" customHeight="1" spans="1:27">
      <c r="A127" s="94"/>
      <c r="B127" s="97"/>
      <c r="C127" s="91">
        <v>6</v>
      </c>
      <c r="D127" s="96" t="s">
        <v>369</v>
      </c>
      <c r="E127" s="96">
        <v>115930610.3552</v>
      </c>
      <c r="F127" s="96">
        <v>0</v>
      </c>
      <c r="G127" s="96">
        <v>69183483.9996</v>
      </c>
      <c r="H127" s="96">
        <v>6735013.4689</v>
      </c>
      <c r="I127" s="96">
        <v>5553422.8307</v>
      </c>
      <c r="J127" s="96">
        <f t="shared" si="33"/>
        <v>2776711.41535</v>
      </c>
      <c r="K127" s="96">
        <f t="shared" si="28"/>
        <v>2776711.41535</v>
      </c>
      <c r="L127" s="96">
        <v>169443926.6876</v>
      </c>
      <c r="M127" s="105">
        <f t="shared" si="17"/>
        <v>364069745.92665</v>
      </c>
      <c r="N127" s="104"/>
      <c r="O127" s="97"/>
      <c r="P127" s="106">
        <v>5</v>
      </c>
      <c r="Q127" s="97"/>
      <c r="R127" s="96" t="s">
        <v>370</v>
      </c>
      <c r="S127" s="96">
        <v>96459801.8533</v>
      </c>
      <c r="T127" s="96">
        <v>0</v>
      </c>
      <c r="U127" s="96">
        <v>57563961.215</v>
      </c>
      <c r="V127" s="96">
        <v>21736950.7861</v>
      </c>
      <c r="W127" s="96">
        <v>4620712.8921</v>
      </c>
      <c r="X127" s="96">
        <v>0</v>
      </c>
      <c r="Y127" s="96">
        <f t="shared" si="34"/>
        <v>4620712.8921</v>
      </c>
      <c r="Z127" s="96">
        <v>874770404.0497</v>
      </c>
      <c r="AA127" s="105">
        <f t="shared" si="18"/>
        <v>1055151830.7962</v>
      </c>
    </row>
    <row r="128" ht="24.9" customHeight="1" spans="1:27">
      <c r="A128" s="94"/>
      <c r="B128" s="97"/>
      <c r="C128" s="91">
        <v>7</v>
      </c>
      <c r="D128" s="96" t="s">
        <v>371</v>
      </c>
      <c r="E128" s="96">
        <v>160166068.1351</v>
      </c>
      <c r="F128" s="96">
        <v>0</v>
      </c>
      <c r="G128" s="96">
        <v>95581715.4603</v>
      </c>
      <c r="H128" s="96">
        <v>8314749.9045</v>
      </c>
      <c r="I128" s="96">
        <v>7672433.5079</v>
      </c>
      <c r="J128" s="96">
        <f t="shared" si="33"/>
        <v>3836216.75395</v>
      </c>
      <c r="K128" s="96">
        <f t="shared" si="28"/>
        <v>3836216.75395</v>
      </c>
      <c r="L128" s="96">
        <v>208316644.0857</v>
      </c>
      <c r="M128" s="105">
        <f t="shared" si="17"/>
        <v>476215394.33955</v>
      </c>
      <c r="N128" s="104"/>
      <c r="O128" s="97"/>
      <c r="P128" s="106">
        <v>6</v>
      </c>
      <c r="Q128" s="97"/>
      <c r="R128" s="96" t="s">
        <v>372</v>
      </c>
      <c r="S128" s="96">
        <v>107838499.7433</v>
      </c>
      <c r="T128" s="96">
        <v>0</v>
      </c>
      <c r="U128" s="96">
        <v>64354384.9089</v>
      </c>
      <c r="V128" s="96">
        <v>22020382.9751</v>
      </c>
      <c r="W128" s="96">
        <v>5165786.5396</v>
      </c>
      <c r="X128" s="96">
        <v>0</v>
      </c>
      <c r="Y128" s="96">
        <f t="shared" si="34"/>
        <v>5165786.5396</v>
      </c>
      <c r="Z128" s="96">
        <v>881744845.5701</v>
      </c>
      <c r="AA128" s="105">
        <f t="shared" si="18"/>
        <v>1081123899.737</v>
      </c>
    </row>
    <row r="129" ht="24.9" customHeight="1" spans="1:27">
      <c r="A129" s="94"/>
      <c r="B129" s="98"/>
      <c r="C129" s="91">
        <v>8</v>
      </c>
      <c r="D129" s="96" t="s">
        <v>373</v>
      </c>
      <c r="E129" s="96">
        <v>147839267.9474</v>
      </c>
      <c r="F129" s="96">
        <v>0</v>
      </c>
      <c r="G129" s="96">
        <v>88225496.2448</v>
      </c>
      <c r="H129" s="96">
        <v>8720006.2193</v>
      </c>
      <c r="I129" s="96">
        <v>7081942.9257</v>
      </c>
      <c r="J129" s="96">
        <f t="shared" si="33"/>
        <v>3540971.46285</v>
      </c>
      <c r="K129" s="96">
        <f t="shared" si="28"/>
        <v>3540971.46285</v>
      </c>
      <c r="L129" s="96">
        <v>218288822.891</v>
      </c>
      <c r="M129" s="105">
        <f t="shared" si="17"/>
        <v>466614564.76535</v>
      </c>
      <c r="N129" s="104"/>
      <c r="O129" s="97"/>
      <c r="P129" s="106">
        <v>7</v>
      </c>
      <c r="Q129" s="97"/>
      <c r="R129" s="96" t="s">
        <v>374</v>
      </c>
      <c r="S129" s="96">
        <v>99012218.091</v>
      </c>
      <c r="T129" s="96">
        <v>0</v>
      </c>
      <c r="U129" s="96">
        <v>59087157.2665</v>
      </c>
      <c r="V129" s="96">
        <v>21307544.6298</v>
      </c>
      <c r="W129" s="96">
        <v>4742981.2607</v>
      </c>
      <c r="X129" s="96">
        <v>0</v>
      </c>
      <c r="Y129" s="96">
        <f t="shared" si="34"/>
        <v>4742981.2607</v>
      </c>
      <c r="Z129" s="96">
        <v>864203967.9121</v>
      </c>
      <c r="AA129" s="105">
        <f t="shared" si="18"/>
        <v>1048353869.1601</v>
      </c>
    </row>
    <row r="130" ht="24.9" customHeight="1" spans="1:27">
      <c r="A130" s="91"/>
      <c r="B130" s="99" t="s">
        <v>375</v>
      </c>
      <c r="C130" s="100"/>
      <c r="D130" s="101"/>
      <c r="E130" s="101">
        <f>SUM(E122:E129)</f>
        <v>1000897508.4861</v>
      </c>
      <c r="F130" s="101">
        <f t="shared" ref="F130:M130" si="35">SUM(F122:F129)</f>
        <v>0</v>
      </c>
      <c r="G130" s="101">
        <f t="shared" si="35"/>
        <v>597301925.276</v>
      </c>
      <c r="H130" s="101">
        <f t="shared" si="35"/>
        <v>56342746.6227</v>
      </c>
      <c r="I130" s="101">
        <f t="shared" si="35"/>
        <v>47945983.0129</v>
      </c>
      <c r="J130" s="101">
        <f t="shared" si="35"/>
        <v>23972991.50645</v>
      </c>
      <c r="K130" s="101">
        <f t="shared" si="35"/>
        <v>23972991.50645</v>
      </c>
      <c r="L130" s="101">
        <f t="shared" si="35"/>
        <v>1416149791.0274</v>
      </c>
      <c r="M130" s="101">
        <f t="shared" si="35"/>
        <v>3094664962.91865</v>
      </c>
      <c r="N130" s="104"/>
      <c r="O130" s="97"/>
      <c r="P130" s="106">
        <v>8</v>
      </c>
      <c r="Q130" s="97"/>
      <c r="R130" s="96" t="s">
        <v>376</v>
      </c>
      <c r="S130" s="96">
        <v>119447707.7403</v>
      </c>
      <c r="T130" s="96">
        <v>0</v>
      </c>
      <c r="U130" s="96">
        <v>71282369.2717</v>
      </c>
      <c r="V130" s="96">
        <v>22578050.8262</v>
      </c>
      <c r="W130" s="96">
        <v>5721902.3104</v>
      </c>
      <c r="X130" s="96">
        <v>0</v>
      </c>
      <c r="Y130" s="96">
        <f t="shared" si="34"/>
        <v>5721902.3104</v>
      </c>
      <c r="Z130" s="96">
        <v>895467428.8354</v>
      </c>
      <c r="AA130" s="105">
        <f t="shared" si="18"/>
        <v>1114497458.984</v>
      </c>
    </row>
    <row r="131" ht="24.9" customHeight="1" spans="1:27">
      <c r="A131" s="94">
        <v>7</v>
      </c>
      <c r="B131" s="95" t="s">
        <v>377</v>
      </c>
      <c r="C131" s="91">
        <v>1</v>
      </c>
      <c r="D131" s="96" t="s">
        <v>378</v>
      </c>
      <c r="E131" s="96">
        <v>117801060.9469</v>
      </c>
      <c r="F131" s="96">
        <v>0</v>
      </c>
      <c r="G131" s="96">
        <v>70299705.9205</v>
      </c>
      <c r="H131" s="96">
        <v>6208077.5572</v>
      </c>
      <c r="I131" s="96">
        <v>5643023.006</v>
      </c>
      <c r="J131" s="96">
        <f t="shared" si="33"/>
        <v>2821511.503</v>
      </c>
      <c r="K131" s="96">
        <f t="shared" ref="K131:K153" si="36">I131-J131</f>
        <v>2821511.503</v>
      </c>
      <c r="L131" s="96">
        <v>146891266.5917</v>
      </c>
      <c r="M131" s="105">
        <f t="shared" si="17"/>
        <v>344021622.5193</v>
      </c>
      <c r="N131" s="104"/>
      <c r="O131" s="97"/>
      <c r="P131" s="106">
        <v>9</v>
      </c>
      <c r="Q131" s="97"/>
      <c r="R131" s="96" t="s">
        <v>379</v>
      </c>
      <c r="S131" s="96">
        <v>79759603.0014</v>
      </c>
      <c r="T131" s="96">
        <v>0</v>
      </c>
      <c r="U131" s="96">
        <v>47597844.9622</v>
      </c>
      <c r="V131" s="96">
        <v>20544017.8933</v>
      </c>
      <c r="W131" s="96">
        <v>3820723.4389</v>
      </c>
      <c r="X131" s="96">
        <v>0</v>
      </c>
      <c r="Y131" s="96">
        <f t="shared" si="34"/>
        <v>3820723.4389</v>
      </c>
      <c r="Z131" s="96">
        <v>845415796.4269</v>
      </c>
      <c r="AA131" s="105">
        <f t="shared" si="18"/>
        <v>997137985.7227</v>
      </c>
    </row>
    <row r="132" ht="24.9" customHeight="1" spans="1:27">
      <c r="A132" s="94"/>
      <c r="B132" s="97"/>
      <c r="C132" s="91">
        <v>2</v>
      </c>
      <c r="D132" s="96" t="s">
        <v>380</v>
      </c>
      <c r="E132" s="96">
        <v>103941612.0625</v>
      </c>
      <c r="F132" s="96">
        <v>0</v>
      </c>
      <c r="G132" s="96">
        <v>62028853.5787</v>
      </c>
      <c r="H132" s="96">
        <v>5451346.696</v>
      </c>
      <c r="I132" s="96">
        <v>4979113.9693</v>
      </c>
      <c r="J132" s="96">
        <f t="shared" si="33"/>
        <v>2489556.98465</v>
      </c>
      <c r="K132" s="96">
        <f t="shared" si="36"/>
        <v>2489556.98465</v>
      </c>
      <c r="L132" s="96">
        <v>128270321.8238</v>
      </c>
      <c r="M132" s="105">
        <f t="shared" si="17"/>
        <v>302181691.14565</v>
      </c>
      <c r="N132" s="104"/>
      <c r="O132" s="97"/>
      <c r="P132" s="106">
        <v>10</v>
      </c>
      <c r="Q132" s="97"/>
      <c r="R132" s="96" t="s">
        <v>381</v>
      </c>
      <c r="S132" s="96">
        <v>135998153.5195</v>
      </c>
      <c r="T132" s="96">
        <v>0</v>
      </c>
      <c r="U132" s="96">
        <v>81159117.9342</v>
      </c>
      <c r="V132" s="96">
        <v>24251257.4195</v>
      </c>
      <c r="W132" s="96">
        <v>6514718.1436</v>
      </c>
      <c r="X132" s="96">
        <v>0</v>
      </c>
      <c r="Y132" s="96">
        <f t="shared" si="34"/>
        <v>6514718.1436</v>
      </c>
      <c r="Z132" s="96">
        <v>936640174.8601</v>
      </c>
      <c r="AA132" s="105">
        <f t="shared" si="18"/>
        <v>1184563421.8769</v>
      </c>
    </row>
    <row r="133" ht="24.9" customHeight="1" spans="1:27">
      <c r="A133" s="94"/>
      <c r="B133" s="97"/>
      <c r="C133" s="91">
        <v>3</v>
      </c>
      <c r="D133" s="96" t="s">
        <v>382</v>
      </c>
      <c r="E133" s="96">
        <v>100646383.0541</v>
      </c>
      <c r="F133" s="96">
        <v>0</v>
      </c>
      <c r="G133" s="96">
        <v>60062371.8818</v>
      </c>
      <c r="H133" s="96">
        <v>5227309.74</v>
      </c>
      <c r="I133" s="96">
        <v>4821262.6481</v>
      </c>
      <c r="J133" s="96">
        <f t="shared" si="33"/>
        <v>2410631.32405</v>
      </c>
      <c r="K133" s="96">
        <f t="shared" si="36"/>
        <v>2410631.32405</v>
      </c>
      <c r="L133" s="96">
        <v>122757424.1777</v>
      </c>
      <c r="M133" s="105">
        <f t="shared" si="17"/>
        <v>291104120.17765</v>
      </c>
      <c r="N133" s="104"/>
      <c r="O133" s="97"/>
      <c r="P133" s="106">
        <v>11</v>
      </c>
      <c r="Q133" s="97"/>
      <c r="R133" s="96" t="s">
        <v>383</v>
      </c>
      <c r="S133" s="96">
        <v>117563675.9007</v>
      </c>
      <c r="T133" s="96">
        <v>0</v>
      </c>
      <c r="U133" s="96">
        <v>70158042.5195</v>
      </c>
      <c r="V133" s="96">
        <v>22881548.1654</v>
      </c>
      <c r="W133" s="96">
        <v>5631651.5526</v>
      </c>
      <c r="X133" s="96">
        <v>0</v>
      </c>
      <c r="Y133" s="96">
        <f t="shared" si="34"/>
        <v>5631651.5526</v>
      </c>
      <c r="Z133" s="96">
        <v>902935615.3203</v>
      </c>
      <c r="AA133" s="105">
        <f t="shared" si="18"/>
        <v>1119170533.4585</v>
      </c>
    </row>
    <row r="134" ht="24.9" customHeight="1" spans="1:27">
      <c r="A134" s="94"/>
      <c r="B134" s="97"/>
      <c r="C134" s="91">
        <v>4</v>
      </c>
      <c r="D134" s="96" t="s">
        <v>384</v>
      </c>
      <c r="E134" s="96">
        <v>119314971.5424</v>
      </c>
      <c r="F134" s="96">
        <v>0</v>
      </c>
      <c r="G134" s="96">
        <v>71203156.7791</v>
      </c>
      <c r="H134" s="96">
        <v>6504743.1906</v>
      </c>
      <c r="I134" s="96">
        <v>5715543.8497</v>
      </c>
      <c r="J134" s="96">
        <f t="shared" si="33"/>
        <v>2857771.92485</v>
      </c>
      <c r="K134" s="96">
        <f t="shared" si="36"/>
        <v>2857771.92485</v>
      </c>
      <c r="L134" s="96">
        <v>154191344.6721</v>
      </c>
      <c r="M134" s="105">
        <f t="shared" si="17"/>
        <v>354071988.10905</v>
      </c>
      <c r="N134" s="104"/>
      <c r="O134" s="97"/>
      <c r="P134" s="106">
        <v>12</v>
      </c>
      <c r="Q134" s="97"/>
      <c r="R134" s="96" t="s">
        <v>385</v>
      </c>
      <c r="S134" s="96">
        <v>161644223.2955</v>
      </c>
      <c r="T134" s="96">
        <v>0</v>
      </c>
      <c r="U134" s="96">
        <v>96463828.6793</v>
      </c>
      <c r="V134" s="96">
        <v>25538066.5503</v>
      </c>
      <c r="W134" s="96">
        <v>7743241.5593</v>
      </c>
      <c r="X134" s="96">
        <v>0</v>
      </c>
      <c r="Y134" s="96">
        <f t="shared" si="34"/>
        <v>7743241.5593</v>
      </c>
      <c r="Z134" s="96">
        <v>968304803.5671</v>
      </c>
      <c r="AA134" s="105">
        <f t="shared" si="18"/>
        <v>1259694163.6515</v>
      </c>
    </row>
    <row r="135" ht="24.9" customHeight="1" spans="1:27">
      <c r="A135" s="94"/>
      <c r="B135" s="97"/>
      <c r="C135" s="91">
        <v>5</v>
      </c>
      <c r="D135" s="96" t="s">
        <v>386</v>
      </c>
      <c r="E135" s="96">
        <v>154852256.2813</v>
      </c>
      <c r="F135" s="96">
        <v>0</v>
      </c>
      <c r="G135" s="96">
        <v>92410611.5021</v>
      </c>
      <c r="H135" s="96">
        <v>8358560.0221</v>
      </c>
      <c r="I135" s="96">
        <v>7417886.0335</v>
      </c>
      <c r="J135" s="96">
        <f t="shared" si="33"/>
        <v>3708943.01675</v>
      </c>
      <c r="K135" s="96">
        <f t="shared" si="36"/>
        <v>3708943.01675</v>
      </c>
      <c r="L135" s="96">
        <v>199808383.1696</v>
      </c>
      <c r="M135" s="105">
        <f t="shared" si="17"/>
        <v>459138753.99185</v>
      </c>
      <c r="N135" s="104"/>
      <c r="O135" s="97"/>
      <c r="P135" s="106">
        <v>13</v>
      </c>
      <c r="Q135" s="97"/>
      <c r="R135" s="96" t="s">
        <v>387</v>
      </c>
      <c r="S135" s="96">
        <v>174888605.0337</v>
      </c>
      <c r="T135" s="96">
        <v>0</v>
      </c>
      <c r="U135" s="96">
        <v>104367629.6622</v>
      </c>
      <c r="V135" s="96">
        <v>27088027.7363</v>
      </c>
      <c r="W135" s="96">
        <v>8377687.0409</v>
      </c>
      <c r="X135" s="96">
        <v>0</v>
      </c>
      <c r="Y135" s="96">
        <f t="shared" si="34"/>
        <v>8377687.0409</v>
      </c>
      <c r="Z135" s="96">
        <v>1006444838.7053</v>
      </c>
      <c r="AA135" s="105">
        <f t="shared" si="18"/>
        <v>1321166788.1784</v>
      </c>
    </row>
    <row r="136" ht="24.9" customHeight="1" spans="1:27">
      <c r="A136" s="94"/>
      <c r="B136" s="97"/>
      <c r="C136" s="91">
        <v>6</v>
      </c>
      <c r="D136" s="96" t="s">
        <v>388</v>
      </c>
      <c r="E136" s="96">
        <v>126516234.2393</v>
      </c>
      <c r="F136" s="96">
        <v>0</v>
      </c>
      <c r="G136" s="96">
        <v>75500627.8356</v>
      </c>
      <c r="H136" s="96">
        <v>6359963.5776</v>
      </c>
      <c r="I136" s="96">
        <v>6060505.8623</v>
      </c>
      <c r="J136" s="96">
        <f t="shared" si="33"/>
        <v>3030252.93115</v>
      </c>
      <c r="K136" s="96">
        <f t="shared" si="36"/>
        <v>3030252.93115</v>
      </c>
      <c r="L136" s="96">
        <v>150628739.6361</v>
      </c>
      <c r="M136" s="105">
        <f t="shared" ref="M136:M199" si="37">E136+F136+G136+H136+K136+L136</f>
        <v>362035818.21975</v>
      </c>
      <c r="N136" s="104"/>
      <c r="O136" s="97"/>
      <c r="P136" s="106">
        <v>14</v>
      </c>
      <c r="Q136" s="97"/>
      <c r="R136" s="96" t="s">
        <v>389</v>
      </c>
      <c r="S136" s="96">
        <v>94145240.2029</v>
      </c>
      <c r="T136" s="96">
        <v>0</v>
      </c>
      <c r="U136" s="96">
        <v>56182708.7709</v>
      </c>
      <c r="V136" s="96">
        <v>21642298.2177</v>
      </c>
      <c r="W136" s="96">
        <v>4509838.4692</v>
      </c>
      <c r="X136" s="96">
        <v>0</v>
      </c>
      <c r="Y136" s="96">
        <f t="shared" si="34"/>
        <v>4509838.4692</v>
      </c>
      <c r="Z136" s="96">
        <v>872441279.7377</v>
      </c>
      <c r="AA136" s="105">
        <f t="shared" ref="AA136:AA199" si="38">S136+T136+U136+V136+Y136+Z136</f>
        <v>1048921365.3984</v>
      </c>
    </row>
    <row r="137" ht="24.9" customHeight="1" spans="1:27">
      <c r="A137" s="94"/>
      <c r="B137" s="97"/>
      <c r="C137" s="91">
        <v>7</v>
      </c>
      <c r="D137" s="96" t="s">
        <v>390</v>
      </c>
      <c r="E137" s="96">
        <v>120012458.2723</v>
      </c>
      <c r="F137" s="96">
        <v>0</v>
      </c>
      <c r="G137" s="96">
        <v>71619393.3698</v>
      </c>
      <c r="H137" s="96">
        <v>6026117.6988</v>
      </c>
      <c r="I137" s="96">
        <v>5748955.5493</v>
      </c>
      <c r="J137" s="96">
        <f t="shared" si="33"/>
        <v>2874477.77465</v>
      </c>
      <c r="K137" s="96">
        <f t="shared" si="36"/>
        <v>2874477.77465</v>
      </c>
      <c r="L137" s="96">
        <v>142413763.8922</v>
      </c>
      <c r="M137" s="105">
        <f t="shared" si="37"/>
        <v>342946211.00775</v>
      </c>
      <c r="N137" s="104"/>
      <c r="O137" s="97"/>
      <c r="P137" s="106">
        <v>15</v>
      </c>
      <c r="Q137" s="97"/>
      <c r="R137" s="96" t="s">
        <v>391</v>
      </c>
      <c r="S137" s="96">
        <v>113601352.2355</v>
      </c>
      <c r="T137" s="96">
        <v>0</v>
      </c>
      <c r="U137" s="96">
        <v>67793461.1976</v>
      </c>
      <c r="V137" s="96">
        <v>22935580.7482</v>
      </c>
      <c r="W137" s="96">
        <v>5441844.403</v>
      </c>
      <c r="X137" s="96">
        <v>0</v>
      </c>
      <c r="Y137" s="96">
        <f t="shared" si="34"/>
        <v>5441844.403</v>
      </c>
      <c r="Z137" s="96">
        <v>904265199.9749</v>
      </c>
      <c r="AA137" s="105">
        <f t="shared" si="38"/>
        <v>1114037438.5592</v>
      </c>
    </row>
    <row r="138" ht="24.9" customHeight="1" spans="1:27">
      <c r="A138" s="94"/>
      <c r="B138" s="97"/>
      <c r="C138" s="91">
        <v>8</v>
      </c>
      <c r="D138" s="96" t="s">
        <v>392</v>
      </c>
      <c r="E138" s="96">
        <v>103133006.2799</v>
      </c>
      <c r="F138" s="96">
        <v>0</v>
      </c>
      <c r="G138" s="96">
        <v>61546304.8796</v>
      </c>
      <c r="H138" s="96">
        <v>5530436.8294</v>
      </c>
      <c r="I138" s="96">
        <v>4940379.3348</v>
      </c>
      <c r="J138" s="96">
        <f t="shared" si="33"/>
        <v>2470189.6674</v>
      </c>
      <c r="K138" s="96">
        <f t="shared" si="36"/>
        <v>2470189.6674</v>
      </c>
      <c r="L138" s="96">
        <v>130216499.8924</v>
      </c>
      <c r="M138" s="105">
        <f t="shared" si="37"/>
        <v>302896437.5487</v>
      </c>
      <c r="N138" s="104"/>
      <c r="O138" s="97"/>
      <c r="P138" s="106">
        <v>16</v>
      </c>
      <c r="Q138" s="97"/>
      <c r="R138" s="96" t="s">
        <v>393</v>
      </c>
      <c r="S138" s="96">
        <v>170069759.1516</v>
      </c>
      <c r="T138" s="96">
        <v>0</v>
      </c>
      <c r="U138" s="96">
        <v>101491904.7267</v>
      </c>
      <c r="V138" s="96">
        <v>26701248.0806</v>
      </c>
      <c r="W138" s="96">
        <v>8146849.9163</v>
      </c>
      <c r="X138" s="96">
        <v>0</v>
      </c>
      <c r="Y138" s="96">
        <f t="shared" si="34"/>
        <v>8146849.9163</v>
      </c>
      <c r="Z138" s="96">
        <v>996927316.7216</v>
      </c>
      <c r="AA138" s="105">
        <f t="shared" si="38"/>
        <v>1303337078.5968</v>
      </c>
    </row>
    <row r="139" ht="24.9" customHeight="1" spans="1:27">
      <c r="A139" s="94"/>
      <c r="B139" s="97"/>
      <c r="C139" s="91">
        <v>9</v>
      </c>
      <c r="D139" s="96" t="s">
        <v>394</v>
      </c>
      <c r="E139" s="96">
        <v>130283586.8444</v>
      </c>
      <c r="F139" s="96">
        <v>0</v>
      </c>
      <c r="G139" s="96">
        <v>77748856.995</v>
      </c>
      <c r="H139" s="96">
        <v>6755521.7365</v>
      </c>
      <c r="I139" s="96">
        <v>6240973.3152</v>
      </c>
      <c r="J139" s="96">
        <f t="shared" si="33"/>
        <v>3120486.6576</v>
      </c>
      <c r="K139" s="96">
        <f t="shared" si="36"/>
        <v>3120486.6576</v>
      </c>
      <c r="L139" s="96">
        <v>160362275.0418</v>
      </c>
      <c r="M139" s="105">
        <f t="shared" si="37"/>
        <v>378270727.2753</v>
      </c>
      <c r="N139" s="104"/>
      <c r="O139" s="97"/>
      <c r="P139" s="106">
        <v>17</v>
      </c>
      <c r="Q139" s="97"/>
      <c r="R139" s="96" t="s">
        <v>395</v>
      </c>
      <c r="S139" s="96">
        <v>165021919.3077</v>
      </c>
      <c r="T139" s="96">
        <v>0</v>
      </c>
      <c r="U139" s="96">
        <v>98479523.9068</v>
      </c>
      <c r="V139" s="96">
        <v>26283964.6192</v>
      </c>
      <c r="W139" s="96">
        <v>7905043.2964</v>
      </c>
      <c r="X139" s="96">
        <v>0</v>
      </c>
      <c r="Y139" s="96">
        <f t="shared" si="34"/>
        <v>7905043.2964</v>
      </c>
      <c r="Z139" s="96">
        <v>986659184.8334</v>
      </c>
      <c r="AA139" s="105">
        <f t="shared" si="38"/>
        <v>1284349635.9635</v>
      </c>
    </row>
    <row r="140" ht="24.9" customHeight="1" spans="1:27">
      <c r="A140" s="94"/>
      <c r="B140" s="97"/>
      <c r="C140" s="91">
        <v>10</v>
      </c>
      <c r="D140" s="96" t="s">
        <v>396</v>
      </c>
      <c r="E140" s="96">
        <v>123263042.6949</v>
      </c>
      <c r="F140" s="96">
        <v>0</v>
      </c>
      <c r="G140" s="96">
        <v>73559232.6815</v>
      </c>
      <c r="H140" s="96">
        <v>6766915.8754</v>
      </c>
      <c r="I140" s="96">
        <v>5904668.2612</v>
      </c>
      <c r="J140" s="96">
        <f t="shared" si="33"/>
        <v>2952334.1306</v>
      </c>
      <c r="K140" s="96">
        <f t="shared" si="36"/>
        <v>2952334.1306</v>
      </c>
      <c r="L140" s="96">
        <v>160642651.6466</v>
      </c>
      <c r="M140" s="105">
        <f t="shared" si="37"/>
        <v>367184177.029</v>
      </c>
      <c r="N140" s="104"/>
      <c r="O140" s="97"/>
      <c r="P140" s="106">
        <v>18</v>
      </c>
      <c r="Q140" s="97"/>
      <c r="R140" s="96" t="s">
        <v>397</v>
      </c>
      <c r="S140" s="96">
        <v>168501180.0991</v>
      </c>
      <c r="T140" s="96">
        <v>0</v>
      </c>
      <c r="U140" s="96">
        <v>100555829.5742</v>
      </c>
      <c r="V140" s="96">
        <v>26563897.3505</v>
      </c>
      <c r="W140" s="96">
        <v>8071710.2902</v>
      </c>
      <c r="X140" s="96">
        <v>0</v>
      </c>
      <c r="Y140" s="96">
        <f t="shared" si="34"/>
        <v>8071710.2902</v>
      </c>
      <c r="Z140" s="96">
        <v>993547514.8808</v>
      </c>
      <c r="AA140" s="105">
        <f t="shared" si="38"/>
        <v>1297240132.1948</v>
      </c>
    </row>
    <row r="141" ht="24.9" customHeight="1" spans="1:27">
      <c r="A141" s="94"/>
      <c r="B141" s="97"/>
      <c r="C141" s="91">
        <v>11</v>
      </c>
      <c r="D141" s="96" t="s">
        <v>398</v>
      </c>
      <c r="E141" s="96">
        <v>141127957.3566</v>
      </c>
      <c r="F141" s="96">
        <v>0</v>
      </c>
      <c r="G141" s="96">
        <v>84220412.1049</v>
      </c>
      <c r="H141" s="96">
        <v>7041915.924</v>
      </c>
      <c r="I141" s="96">
        <v>6760451.0838</v>
      </c>
      <c r="J141" s="96">
        <f t="shared" si="33"/>
        <v>3380225.5419</v>
      </c>
      <c r="K141" s="96">
        <f t="shared" si="36"/>
        <v>3380225.5419</v>
      </c>
      <c r="L141" s="96">
        <v>167409602.7236</v>
      </c>
      <c r="M141" s="105">
        <f t="shared" si="37"/>
        <v>403180113.651</v>
      </c>
      <c r="N141" s="104"/>
      <c r="O141" s="97"/>
      <c r="P141" s="106">
        <v>19</v>
      </c>
      <c r="Q141" s="97"/>
      <c r="R141" s="96" t="s">
        <v>399</v>
      </c>
      <c r="S141" s="96">
        <v>130319907.1638</v>
      </c>
      <c r="T141" s="96">
        <v>0</v>
      </c>
      <c r="U141" s="96">
        <v>77770531.7385</v>
      </c>
      <c r="V141" s="96">
        <v>23950220.4498</v>
      </c>
      <c r="W141" s="96">
        <v>6242713.1671</v>
      </c>
      <c r="X141" s="96">
        <v>0</v>
      </c>
      <c r="Y141" s="96">
        <f t="shared" si="34"/>
        <v>6242713.1671</v>
      </c>
      <c r="Z141" s="96">
        <v>929232530.9125</v>
      </c>
      <c r="AA141" s="105">
        <f t="shared" si="38"/>
        <v>1167515903.4317</v>
      </c>
    </row>
    <row r="142" ht="24.9" customHeight="1" spans="1:27">
      <c r="A142" s="94"/>
      <c r="B142" s="97"/>
      <c r="C142" s="91">
        <v>12</v>
      </c>
      <c r="D142" s="96" t="s">
        <v>400</v>
      </c>
      <c r="E142" s="96">
        <v>108377958.6722</v>
      </c>
      <c r="F142" s="96">
        <v>0</v>
      </c>
      <c r="G142" s="96">
        <v>64676315.8301</v>
      </c>
      <c r="H142" s="96">
        <v>6090803.9209</v>
      </c>
      <c r="I142" s="96">
        <v>5191628.2351</v>
      </c>
      <c r="J142" s="96">
        <f t="shared" si="33"/>
        <v>2595814.11755</v>
      </c>
      <c r="K142" s="96">
        <f t="shared" si="36"/>
        <v>2595814.11755</v>
      </c>
      <c r="L142" s="96">
        <v>144005503.6113</v>
      </c>
      <c r="M142" s="105">
        <f t="shared" si="37"/>
        <v>325746396.15205</v>
      </c>
      <c r="N142" s="104"/>
      <c r="O142" s="98"/>
      <c r="P142" s="106">
        <v>20</v>
      </c>
      <c r="Q142" s="98"/>
      <c r="R142" s="96" t="s">
        <v>401</v>
      </c>
      <c r="S142" s="96">
        <v>149069391.4856</v>
      </c>
      <c r="T142" s="96">
        <v>0</v>
      </c>
      <c r="U142" s="96">
        <v>88959592.5449</v>
      </c>
      <c r="V142" s="96">
        <v>25160125.1154</v>
      </c>
      <c r="W142" s="96">
        <v>7140869.5209</v>
      </c>
      <c r="X142" s="96">
        <v>0</v>
      </c>
      <c r="Y142" s="96">
        <f t="shared" si="34"/>
        <v>7140869.5209</v>
      </c>
      <c r="Z142" s="96">
        <v>959004764.4844</v>
      </c>
      <c r="AA142" s="105">
        <f t="shared" si="38"/>
        <v>1229334743.1512</v>
      </c>
    </row>
    <row r="143" ht="24.9" customHeight="1" spans="1:27">
      <c r="A143" s="94"/>
      <c r="B143" s="97"/>
      <c r="C143" s="91">
        <v>13</v>
      </c>
      <c r="D143" s="96" t="s">
        <v>402</v>
      </c>
      <c r="E143" s="96">
        <v>130187401.8365</v>
      </c>
      <c r="F143" s="96">
        <v>0</v>
      </c>
      <c r="G143" s="96">
        <v>77691457.0217</v>
      </c>
      <c r="H143" s="96">
        <v>7623578.3504</v>
      </c>
      <c r="I143" s="96">
        <v>6236365.7657</v>
      </c>
      <c r="J143" s="96">
        <f t="shared" si="33"/>
        <v>3118182.88285</v>
      </c>
      <c r="K143" s="96">
        <f t="shared" si="36"/>
        <v>3118182.88285</v>
      </c>
      <c r="L143" s="96">
        <v>181722622.6757</v>
      </c>
      <c r="M143" s="105">
        <f t="shared" si="37"/>
        <v>400343242.76715</v>
      </c>
      <c r="N143" s="104"/>
      <c r="O143" s="91"/>
      <c r="P143" s="100" t="s">
        <v>403</v>
      </c>
      <c r="Q143" s="115"/>
      <c r="R143" s="101"/>
      <c r="S143" s="101">
        <f t="shared" ref="S143:W143" si="39">SUM(S123:S142)</f>
        <v>2815255646.1157</v>
      </c>
      <c r="T143" s="101">
        <f t="shared" si="39"/>
        <v>0</v>
      </c>
      <c r="U143" s="101">
        <f t="shared" si="39"/>
        <v>1680049758.6538</v>
      </c>
      <c r="V143" s="101">
        <f t="shared" si="39"/>
        <v>490471092.8913</v>
      </c>
      <c r="W143" s="101">
        <f t="shared" si="39"/>
        <v>134859162.1433</v>
      </c>
      <c r="X143" s="101">
        <f t="shared" ref="X143:AA143" si="40">SUM(X123:X142)</f>
        <v>0</v>
      </c>
      <c r="Y143" s="101">
        <f t="shared" si="40"/>
        <v>134859162.1433</v>
      </c>
      <c r="Z143" s="101">
        <f t="shared" si="40"/>
        <v>18866812346.2945</v>
      </c>
      <c r="AA143" s="101">
        <f>SUM(AA123:AA142)</f>
        <v>23987448006.0986</v>
      </c>
    </row>
    <row r="144" ht="24.9" customHeight="1" spans="1:27">
      <c r="A144" s="94"/>
      <c r="B144" s="97"/>
      <c r="C144" s="91">
        <v>14</v>
      </c>
      <c r="D144" s="96" t="s">
        <v>404</v>
      </c>
      <c r="E144" s="96">
        <v>96169954.6683</v>
      </c>
      <c r="F144" s="96">
        <v>0</v>
      </c>
      <c r="G144" s="96">
        <v>57390990.1763</v>
      </c>
      <c r="H144" s="96">
        <v>5252271.7422</v>
      </c>
      <c r="I144" s="96">
        <v>4606828.3453</v>
      </c>
      <c r="J144" s="96">
        <f t="shared" si="33"/>
        <v>2303414.17265</v>
      </c>
      <c r="K144" s="96">
        <f t="shared" si="36"/>
        <v>2303414.17265</v>
      </c>
      <c r="L144" s="96">
        <v>123371666.4253</v>
      </c>
      <c r="M144" s="105">
        <f t="shared" si="37"/>
        <v>284488297.18475</v>
      </c>
      <c r="N144" s="104"/>
      <c r="O144" s="95">
        <v>25</v>
      </c>
      <c r="P144" s="106">
        <v>1</v>
      </c>
      <c r="Q144" s="95" t="s">
        <v>110</v>
      </c>
      <c r="R144" s="96" t="s">
        <v>405</v>
      </c>
      <c r="S144" s="96">
        <v>97536295.339</v>
      </c>
      <c r="T144" s="96">
        <v>0</v>
      </c>
      <c r="U144" s="96">
        <v>58206376.2737</v>
      </c>
      <c r="V144" s="96">
        <v>5880116.7701</v>
      </c>
      <c r="W144" s="96">
        <v>4672280.1484</v>
      </c>
      <c r="X144" s="96"/>
      <c r="Y144" s="96">
        <f t="shared" ref="Y144:Y207" si="41">W144-X144</f>
        <v>4672280.1484</v>
      </c>
      <c r="Z144" s="96">
        <v>125681559.5261</v>
      </c>
      <c r="AA144" s="105">
        <f t="shared" si="38"/>
        <v>291976628.0573</v>
      </c>
    </row>
    <row r="145" ht="24.9" customHeight="1" spans="1:27">
      <c r="A145" s="94"/>
      <c r="B145" s="97"/>
      <c r="C145" s="91">
        <v>15</v>
      </c>
      <c r="D145" s="96" t="s">
        <v>406</v>
      </c>
      <c r="E145" s="96">
        <v>101028572.3165</v>
      </c>
      <c r="F145" s="96">
        <v>0</v>
      </c>
      <c r="G145" s="96">
        <v>60290449.5624</v>
      </c>
      <c r="H145" s="96">
        <v>5608810.3503</v>
      </c>
      <c r="I145" s="96">
        <v>4839570.6564</v>
      </c>
      <c r="J145" s="96">
        <f t="shared" si="33"/>
        <v>2419785.3282</v>
      </c>
      <c r="K145" s="96">
        <f t="shared" si="36"/>
        <v>2419785.3282</v>
      </c>
      <c r="L145" s="96">
        <v>132145044.2124</v>
      </c>
      <c r="M145" s="105">
        <f t="shared" si="37"/>
        <v>301492661.7698</v>
      </c>
      <c r="N145" s="104"/>
      <c r="O145" s="97"/>
      <c r="P145" s="106">
        <v>2</v>
      </c>
      <c r="Q145" s="97"/>
      <c r="R145" s="96" t="s">
        <v>407</v>
      </c>
      <c r="S145" s="96">
        <v>109941016.0193</v>
      </c>
      <c r="T145" s="96">
        <v>0</v>
      </c>
      <c r="U145" s="96">
        <v>65609095.8149</v>
      </c>
      <c r="V145" s="96">
        <v>5869893.0984</v>
      </c>
      <c r="W145" s="96">
        <v>5266503.355</v>
      </c>
      <c r="X145" s="96"/>
      <c r="Y145" s="96">
        <f t="shared" si="41"/>
        <v>5266503.355</v>
      </c>
      <c r="Z145" s="96">
        <v>125429984.7109</v>
      </c>
      <c r="AA145" s="105">
        <f t="shared" si="38"/>
        <v>312116492.9985</v>
      </c>
    </row>
    <row r="146" ht="24.9" customHeight="1" spans="1:27">
      <c r="A146" s="94"/>
      <c r="B146" s="97"/>
      <c r="C146" s="91">
        <v>16</v>
      </c>
      <c r="D146" s="96" t="s">
        <v>408</v>
      </c>
      <c r="E146" s="96">
        <v>92150378.6938</v>
      </c>
      <c r="F146" s="96">
        <v>0</v>
      </c>
      <c r="G146" s="96">
        <v>54992242.6043</v>
      </c>
      <c r="H146" s="96">
        <v>4925341.1741</v>
      </c>
      <c r="I146" s="96">
        <v>4414278.6389</v>
      </c>
      <c r="J146" s="96">
        <f t="shared" si="33"/>
        <v>2207139.31945</v>
      </c>
      <c r="K146" s="96">
        <f t="shared" si="36"/>
        <v>2207139.31945</v>
      </c>
      <c r="L146" s="96">
        <v>115326856.3567</v>
      </c>
      <c r="M146" s="105">
        <f t="shared" si="37"/>
        <v>269601958.14835</v>
      </c>
      <c r="N146" s="104"/>
      <c r="O146" s="97"/>
      <c r="P146" s="106">
        <v>3</v>
      </c>
      <c r="Q146" s="97"/>
      <c r="R146" s="96" t="s">
        <v>409</v>
      </c>
      <c r="S146" s="96">
        <v>112569840.9738</v>
      </c>
      <c r="T146" s="96">
        <v>0</v>
      </c>
      <c r="U146" s="96">
        <v>67177890.0153</v>
      </c>
      <c r="V146" s="96">
        <v>6192762.8623</v>
      </c>
      <c r="W146" s="96">
        <v>5392431.9297</v>
      </c>
      <c r="X146" s="96"/>
      <c r="Y146" s="96">
        <f t="shared" si="41"/>
        <v>5392431.9297</v>
      </c>
      <c r="Z146" s="96">
        <v>133374870.2033</v>
      </c>
      <c r="AA146" s="105">
        <f t="shared" si="38"/>
        <v>324707795.9844</v>
      </c>
    </row>
    <row r="147" ht="24.9" customHeight="1" spans="1:27">
      <c r="A147" s="94"/>
      <c r="B147" s="97"/>
      <c r="C147" s="91">
        <v>17</v>
      </c>
      <c r="D147" s="96" t="s">
        <v>410</v>
      </c>
      <c r="E147" s="96">
        <v>116598379.8515</v>
      </c>
      <c r="F147" s="96">
        <v>0</v>
      </c>
      <c r="G147" s="96">
        <v>69581986.3461</v>
      </c>
      <c r="H147" s="96">
        <v>6104813.6953</v>
      </c>
      <c r="I147" s="96">
        <v>5585410.9859</v>
      </c>
      <c r="J147" s="96">
        <f t="shared" si="33"/>
        <v>2792705.49295</v>
      </c>
      <c r="K147" s="96">
        <f t="shared" si="36"/>
        <v>2792705.49295</v>
      </c>
      <c r="L147" s="96">
        <v>144350243.3991</v>
      </c>
      <c r="M147" s="105">
        <f t="shared" si="37"/>
        <v>339428128.78495</v>
      </c>
      <c r="N147" s="104"/>
      <c r="O147" s="97"/>
      <c r="P147" s="106">
        <v>4</v>
      </c>
      <c r="Q147" s="97"/>
      <c r="R147" s="96" t="s">
        <v>411</v>
      </c>
      <c r="S147" s="96">
        <v>132817071.9145</v>
      </c>
      <c r="T147" s="96">
        <v>0</v>
      </c>
      <c r="U147" s="96">
        <v>79260755.5633</v>
      </c>
      <c r="V147" s="96">
        <v>6979483.9569</v>
      </c>
      <c r="W147" s="96">
        <v>6362334.8243</v>
      </c>
      <c r="X147" s="96"/>
      <c r="Y147" s="96">
        <f t="shared" si="41"/>
        <v>6362334.8243</v>
      </c>
      <c r="Z147" s="96">
        <v>152733787.3558</v>
      </c>
      <c r="AA147" s="105">
        <f t="shared" si="38"/>
        <v>378153433.6148</v>
      </c>
    </row>
    <row r="148" ht="24.9" customHeight="1" spans="1:27">
      <c r="A148" s="94"/>
      <c r="B148" s="97"/>
      <c r="C148" s="91">
        <v>18</v>
      </c>
      <c r="D148" s="96" t="s">
        <v>412</v>
      </c>
      <c r="E148" s="96">
        <v>109264530.1294</v>
      </c>
      <c r="F148" s="96">
        <v>0</v>
      </c>
      <c r="G148" s="96">
        <v>65205391.8182</v>
      </c>
      <c r="H148" s="96">
        <v>6181383.7414</v>
      </c>
      <c r="I148" s="96">
        <v>5234097.6584</v>
      </c>
      <c r="J148" s="96">
        <f t="shared" si="33"/>
        <v>2617048.8292</v>
      </c>
      <c r="K148" s="96">
        <f t="shared" si="36"/>
        <v>2617048.8292</v>
      </c>
      <c r="L148" s="96">
        <v>146234409.4514</v>
      </c>
      <c r="M148" s="105">
        <f t="shared" si="37"/>
        <v>329502763.9696</v>
      </c>
      <c r="N148" s="104"/>
      <c r="O148" s="97"/>
      <c r="P148" s="106">
        <v>5</v>
      </c>
      <c r="Q148" s="97"/>
      <c r="R148" s="96" t="s">
        <v>413</v>
      </c>
      <c r="S148" s="96">
        <v>94837105.0404</v>
      </c>
      <c r="T148" s="96">
        <v>0</v>
      </c>
      <c r="U148" s="96">
        <v>56595590.4055</v>
      </c>
      <c r="V148" s="96">
        <v>5471922.344</v>
      </c>
      <c r="W148" s="96">
        <v>4542980.8634</v>
      </c>
      <c r="X148" s="96"/>
      <c r="Y148" s="96">
        <f t="shared" si="41"/>
        <v>4542980.8634</v>
      </c>
      <c r="Z148" s="96">
        <v>115637082.3511</v>
      </c>
      <c r="AA148" s="105">
        <f t="shared" si="38"/>
        <v>277084681.0044</v>
      </c>
    </row>
    <row r="149" ht="24.9" customHeight="1" spans="1:27">
      <c r="A149" s="94"/>
      <c r="B149" s="97"/>
      <c r="C149" s="91">
        <v>19</v>
      </c>
      <c r="D149" s="96" t="s">
        <v>414</v>
      </c>
      <c r="E149" s="96">
        <v>127968877.377</v>
      </c>
      <c r="F149" s="96">
        <v>0</v>
      </c>
      <c r="G149" s="96">
        <v>76367516.3387</v>
      </c>
      <c r="H149" s="96">
        <v>7196811.7168</v>
      </c>
      <c r="I149" s="96">
        <v>6130091.8115</v>
      </c>
      <c r="J149" s="96">
        <f t="shared" si="33"/>
        <v>3065045.90575</v>
      </c>
      <c r="K149" s="96">
        <f t="shared" si="36"/>
        <v>3065045.90575</v>
      </c>
      <c r="L149" s="96">
        <v>171221137.5126</v>
      </c>
      <c r="M149" s="105">
        <f t="shared" si="37"/>
        <v>385819388.85085</v>
      </c>
      <c r="N149" s="104"/>
      <c r="O149" s="97"/>
      <c r="P149" s="106">
        <v>6</v>
      </c>
      <c r="Q149" s="97"/>
      <c r="R149" s="96" t="s">
        <v>415</v>
      </c>
      <c r="S149" s="96">
        <v>89178583.7866</v>
      </c>
      <c r="T149" s="96">
        <v>0</v>
      </c>
      <c r="U149" s="96">
        <v>53218775.4865</v>
      </c>
      <c r="V149" s="96">
        <v>5632097.1823</v>
      </c>
      <c r="W149" s="96">
        <v>4271920.7782</v>
      </c>
      <c r="X149" s="96"/>
      <c r="Y149" s="96">
        <f t="shared" si="41"/>
        <v>4271920.7782</v>
      </c>
      <c r="Z149" s="96">
        <v>119578519.0891</v>
      </c>
      <c r="AA149" s="105">
        <f t="shared" si="38"/>
        <v>271879896.3227</v>
      </c>
    </row>
    <row r="150" ht="24.9" customHeight="1" spans="1:27">
      <c r="A150" s="94"/>
      <c r="B150" s="97"/>
      <c r="C150" s="91">
        <v>20</v>
      </c>
      <c r="D150" s="96" t="s">
        <v>416</v>
      </c>
      <c r="E150" s="96">
        <v>88692381.6639</v>
      </c>
      <c r="F150" s="96">
        <v>0</v>
      </c>
      <c r="G150" s="96">
        <v>52928626.4338</v>
      </c>
      <c r="H150" s="96">
        <v>5021032.8306</v>
      </c>
      <c r="I150" s="96">
        <v>4248630.2429</v>
      </c>
      <c r="J150" s="96">
        <f t="shared" si="33"/>
        <v>2124315.12145</v>
      </c>
      <c r="K150" s="96">
        <f t="shared" si="36"/>
        <v>2124315.12145</v>
      </c>
      <c r="L150" s="96">
        <v>117681549.6044</v>
      </c>
      <c r="M150" s="105">
        <f t="shared" si="37"/>
        <v>266447905.65415</v>
      </c>
      <c r="N150" s="104"/>
      <c r="O150" s="97"/>
      <c r="P150" s="106">
        <v>7</v>
      </c>
      <c r="Q150" s="97"/>
      <c r="R150" s="96" t="s">
        <v>417</v>
      </c>
      <c r="S150" s="96">
        <v>101894541.7619</v>
      </c>
      <c r="T150" s="96">
        <v>0</v>
      </c>
      <c r="U150" s="96">
        <v>60807230.9637</v>
      </c>
      <c r="V150" s="96">
        <v>5836152.593</v>
      </c>
      <c r="W150" s="96">
        <v>4881053.1818</v>
      </c>
      <c r="X150" s="96"/>
      <c r="Y150" s="96">
        <f t="shared" si="41"/>
        <v>4881053.1818</v>
      </c>
      <c r="Z150" s="96">
        <v>124599729.0413</v>
      </c>
      <c r="AA150" s="105">
        <f t="shared" si="38"/>
        <v>298018707.5417</v>
      </c>
    </row>
    <row r="151" ht="24.9" customHeight="1" spans="1:27">
      <c r="A151" s="94"/>
      <c r="B151" s="97"/>
      <c r="C151" s="91">
        <v>21</v>
      </c>
      <c r="D151" s="96" t="s">
        <v>418</v>
      </c>
      <c r="E151" s="96">
        <v>121271163.2895</v>
      </c>
      <c r="F151" s="96">
        <v>0</v>
      </c>
      <c r="G151" s="96">
        <v>72370546.134</v>
      </c>
      <c r="H151" s="96">
        <v>6662505.4334</v>
      </c>
      <c r="I151" s="96">
        <v>5809251.2827</v>
      </c>
      <c r="J151" s="96">
        <f t="shared" si="33"/>
        <v>2904625.64135</v>
      </c>
      <c r="K151" s="96">
        <f t="shared" si="36"/>
        <v>2904625.64135</v>
      </c>
      <c r="L151" s="96">
        <v>158073414.456</v>
      </c>
      <c r="M151" s="105">
        <f t="shared" si="37"/>
        <v>361282254.95425</v>
      </c>
      <c r="N151" s="104"/>
      <c r="O151" s="97"/>
      <c r="P151" s="106">
        <v>8</v>
      </c>
      <c r="Q151" s="97"/>
      <c r="R151" s="96" t="s">
        <v>419</v>
      </c>
      <c r="S151" s="96">
        <v>159440386.6759</v>
      </c>
      <c r="T151" s="96">
        <v>0</v>
      </c>
      <c r="U151" s="96">
        <v>95148653.2046</v>
      </c>
      <c r="V151" s="96">
        <v>8475233.4069</v>
      </c>
      <c r="W151" s="96">
        <v>7637671.1964</v>
      </c>
      <c r="X151" s="96"/>
      <c r="Y151" s="96">
        <f t="shared" si="41"/>
        <v>7637671.1964</v>
      </c>
      <c r="Z151" s="96">
        <v>189539829.4022</v>
      </c>
      <c r="AA151" s="105">
        <f t="shared" si="38"/>
        <v>460241773.886</v>
      </c>
    </row>
    <row r="152" ht="24.9" customHeight="1" spans="1:27">
      <c r="A152" s="94"/>
      <c r="B152" s="97"/>
      <c r="C152" s="91">
        <v>22</v>
      </c>
      <c r="D152" s="96" t="s">
        <v>420</v>
      </c>
      <c r="E152" s="96">
        <v>118083930.5237</v>
      </c>
      <c r="F152" s="96">
        <v>0</v>
      </c>
      <c r="G152" s="96">
        <v>70468512.9576</v>
      </c>
      <c r="H152" s="96">
        <v>6321051.5186</v>
      </c>
      <c r="I152" s="96">
        <v>5656573.3044</v>
      </c>
      <c r="J152" s="96">
        <f t="shared" si="33"/>
        <v>2828286.6522</v>
      </c>
      <c r="K152" s="96">
        <f t="shared" si="36"/>
        <v>2828286.6522</v>
      </c>
      <c r="L152" s="96">
        <v>149671227.0798</v>
      </c>
      <c r="M152" s="105">
        <f t="shared" si="37"/>
        <v>347373008.7319</v>
      </c>
      <c r="N152" s="104"/>
      <c r="O152" s="97"/>
      <c r="P152" s="106">
        <v>9</v>
      </c>
      <c r="Q152" s="97"/>
      <c r="R152" s="96" t="s">
        <v>421</v>
      </c>
      <c r="S152" s="96">
        <v>147760509.1965</v>
      </c>
      <c r="T152" s="96">
        <v>0</v>
      </c>
      <c r="U152" s="96">
        <v>88178495.6747</v>
      </c>
      <c r="V152" s="96">
        <v>6792663.0769</v>
      </c>
      <c r="W152" s="96">
        <v>7078170.1461</v>
      </c>
      <c r="X152" s="96"/>
      <c r="Y152" s="96">
        <f t="shared" si="41"/>
        <v>7078170.1461</v>
      </c>
      <c r="Z152" s="96">
        <v>148136669.0607</v>
      </c>
      <c r="AA152" s="105">
        <f t="shared" si="38"/>
        <v>397946507.1549</v>
      </c>
    </row>
    <row r="153" ht="24.9" customHeight="1" spans="1:27">
      <c r="A153" s="94"/>
      <c r="B153" s="98"/>
      <c r="C153" s="91">
        <v>23</v>
      </c>
      <c r="D153" s="96" t="s">
        <v>422</v>
      </c>
      <c r="E153" s="96">
        <v>125071776.6301</v>
      </c>
      <c r="F153" s="96">
        <v>0</v>
      </c>
      <c r="G153" s="96">
        <v>74638624.1803</v>
      </c>
      <c r="H153" s="96">
        <v>6820040.749</v>
      </c>
      <c r="I153" s="96">
        <v>5991312.0243</v>
      </c>
      <c r="J153" s="96">
        <f t="shared" si="33"/>
        <v>2995656.01215</v>
      </c>
      <c r="K153" s="96">
        <f t="shared" si="36"/>
        <v>2995656.01215</v>
      </c>
      <c r="L153" s="96">
        <v>161949900.2195</v>
      </c>
      <c r="M153" s="105">
        <f t="shared" si="37"/>
        <v>371475997.79105</v>
      </c>
      <c r="N153" s="104"/>
      <c r="O153" s="97"/>
      <c r="P153" s="106">
        <v>10</v>
      </c>
      <c r="Q153" s="97"/>
      <c r="R153" s="118" t="s">
        <v>423</v>
      </c>
      <c r="S153" s="96">
        <v>113034539.8739</v>
      </c>
      <c r="T153" s="96">
        <v>0</v>
      </c>
      <c r="U153" s="96">
        <v>67455206.6689</v>
      </c>
      <c r="V153" s="96">
        <v>6306489.2668</v>
      </c>
      <c r="W153" s="96">
        <v>5414692.3963</v>
      </c>
      <c r="X153" s="96"/>
      <c r="Y153" s="96">
        <f t="shared" si="41"/>
        <v>5414692.3963</v>
      </c>
      <c r="Z153" s="96">
        <v>136173346.1274</v>
      </c>
      <c r="AA153" s="105">
        <f t="shared" si="38"/>
        <v>328384274.3333</v>
      </c>
    </row>
    <row r="154" ht="24.9" customHeight="1" spans="1:27">
      <c r="A154" s="91"/>
      <c r="B154" s="99" t="s">
        <v>424</v>
      </c>
      <c r="C154" s="100"/>
      <c r="D154" s="101"/>
      <c r="E154" s="101">
        <f>SUM(E131:E153)</f>
        <v>2675757875.227</v>
      </c>
      <c r="F154" s="101">
        <f t="shared" ref="F154:M154" si="42">SUM(F131:F153)</f>
        <v>0</v>
      </c>
      <c r="G154" s="101">
        <f t="shared" si="42"/>
        <v>1596802186.9321</v>
      </c>
      <c r="H154" s="101">
        <f t="shared" si="42"/>
        <v>144039354.0706</v>
      </c>
      <c r="I154" s="101">
        <f t="shared" si="42"/>
        <v>128176801.8647</v>
      </c>
      <c r="J154" s="101">
        <f t="shared" si="42"/>
        <v>64088400.93235</v>
      </c>
      <c r="K154" s="101">
        <f t="shared" si="42"/>
        <v>64088400.93235</v>
      </c>
      <c r="L154" s="101">
        <f t="shared" si="42"/>
        <v>3409345848.2718</v>
      </c>
      <c r="M154" s="101">
        <f t="shared" si="42"/>
        <v>7890033665.43385</v>
      </c>
      <c r="N154" s="104"/>
      <c r="O154" s="97"/>
      <c r="P154" s="106">
        <v>11</v>
      </c>
      <c r="Q154" s="97"/>
      <c r="R154" s="96" t="s">
        <v>404</v>
      </c>
      <c r="S154" s="96">
        <v>108195898.2104</v>
      </c>
      <c r="T154" s="96">
        <v>0</v>
      </c>
      <c r="U154" s="96">
        <v>64567668.2779</v>
      </c>
      <c r="V154" s="96">
        <v>6303443.6636</v>
      </c>
      <c r="W154" s="96">
        <v>5182906.9946</v>
      </c>
      <c r="X154" s="96"/>
      <c r="Y154" s="96">
        <f t="shared" si="41"/>
        <v>5182906.9946</v>
      </c>
      <c r="Z154" s="96">
        <v>136098402.6953</v>
      </c>
      <c r="AA154" s="105">
        <f t="shared" si="38"/>
        <v>320348319.8418</v>
      </c>
    </row>
    <row r="155" ht="24.9" customHeight="1" spans="1:27">
      <c r="A155" s="94">
        <v>8</v>
      </c>
      <c r="B155" s="95" t="s">
        <v>425</v>
      </c>
      <c r="C155" s="91">
        <v>1</v>
      </c>
      <c r="D155" s="96" t="s">
        <v>426</v>
      </c>
      <c r="E155" s="96">
        <v>105035244.7797</v>
      </c>
      <c r="F155" s="96">
        <v>0</v>
      </c>
      <c r="G155" s="96">
        <v>62681496.7535</v>
      </c>
      <c r="H155" s="96">
        <v>5275220.5287</v>
      </c>
      <c r="I155" s="96">
        <v>5031502.246</v>
      </c>
      <c r="J155" s="96">
        <v>0</v>
      </c>
      <c r="K155" s="96">
        <f t="shared" ref="K155:K200" si="43">I155-J155</f>
        <v>5031502.246</v>
      </c>
      <c r="L155" s="96">
        <v>127739826.8599</v>
      </c>
      <c r="M155" s="105">
        <f t="shared" si="37"/>
        <v>305763291.1678</v>
      </c>
      <c r="N155" s="104"/>
      <c r="O155" s="97"/>
      <c r="P155" s="106">
        <v>12</v>
      </c>
      <c r="Q155" s="97"/>
      <c r="R155" s="96" t="s">
        <v>427</v>
      </c>
      <c r="S155" s="96">
        <v>114950375.9933</v>
      </c>
      <c r="T155" s="96">
        <v>0</v>
      </c>
      <c r="U155" s="96">
        <v>68598513.1444</v>
      </c>
      <c r="V155" s="96">
        <v>5947561.9503</v>
      </c>
      <c r="W155" s="96">
        <v>5506466.6741</v>
      </c>
      <c r="X155" s="96"/>
      <c r="Y155" s="96">
        <f t="shared" si="41"/>
        <v>5506466.6741</v>
      </c>
      <c r="Z155" s="96">
        <v>127341189.1779</v>
      </c>
      <c r="AA155" s="105">
        <f t="shared" si="38"/>
        <v>322344106.94</v>
      </c>
    </row>
    <row r="156" ht="24.9" customHeight="1" spans="1:27">
      <c r="A156" s="94"/>
      <c r="B156" s="97"/>
      <c r="C156" s="91">
        <v>2</v>
      </c>
      <c r="D156" s="96" t="s">
        <v>428</v>
      </c>
      <c r="E156" s="96">
        <v>101565244.5693</v>
      </c>
      <c r="F156" s="96">
        <v>0</v>
      </c>
      <c r="G156" s="96">
        <v>60610717.4891</v>
      </c>
      <c r="H156" s="96">
        <v>5728012.1397</v>
      </c>
      <c r="I156" s="96">
        <v>4865278.8618</v>
      </c>
      <c r="J156" s="96">
        <v>0</v>
      </c>
      <c r="K156" s="96">
        <f t="shared" si="43"/>
        <v>4865278.8618</v>
      </c>
      <c r="L156" s="96">
        <v>138881710.9979</v>
      </c>
      <c r="M156" s="105">
        <f t="shared" si="37"/>
        <v>311650964.0578</v>
      </c>
      <c r="N156" s="104"/>
      <c r="O156" s="98"/>
      <c r="P156" s="106">
        <v>13</v>
      </c>
      <c r="Q156" s="98"/>
      <c r="R156" s="96" t="s">
        <v>429</v>
      </c>
      <c r="S156" s="96">
        <v>92278163.5563</v>
      </c>
      <c r="T156" s="96">
        <v>0</v>
      </c>
      <c r="U156" s="96">
        <v>55068500.3068</v>
      </c>
      <c r="V156" s="96">
        <v>5395973.3621</v>
      </c>
      <c r="W156" s="96">
        <v>4420399.9159</v>
      </c>
      <c r="X156" s="96"/>
      <c r="Y156" s="96">
        <f t="shared" si="41"/>
        <v>4420399.9159</v>
      </c>
      <c r="Z156" s="96">
        <v>113768198.881</v>
      </c>
      <c r="AA156" s="105">
        <f t="shared" si="38"/>
        <v>270931236.0221</v>
      </c>
    </row>
    <row r="157" ht="24.9" customHeight="1" spans="1:27">
      <c r="A157" s="94"/>
      <c r="B157" s="97"/>
      <c r="C157" s="91">
        <v>3</v>
      </c>
      <c r="D157" s="96" t="s">
        <v>430</v>
      </c>
      <c r="E157" s="96">
        <v>142491638.1983</v>
      </c>
      <c r="F157" s="96">
        <v>0</v>
      </c>
      <c r="G157" s="96">
        <v>85034210.9057</v>
      </c>
      <c r="H157" s="96">
        <v>7303305.5778</v>
      </c>
      <c r="I157" s="96">
        <v>6825775.4732</v>
      </c>
      <c r="J157" s="96">
        <v>0</v>
      </c>
      <c r="K157" s="96">
        <f t="shared" si="43"/>
        <v>6825775.4732</v>
      </c>
      <c r="L157" s="96">
        <v>177645099.1538</v>
      </c>
      <c r="M157" s="105">
        <f t="shared" si="37"/>
        <v>419300029.3088</v>
      </c>
      <c r="N157" s="104"/>
      <c r="O157" s="91"/>
      <c r="P157" s="100" t="s">
        <v>431</v>
      </c>
      <c r="Q157" s="111"/>
      <c r="R157" s="101"/>
      <c r="S157" s="101">
        <f t="shared" ref="S157:U157" si="44">SUM(S144:S156)</f>
        <v>1474434328.3418</v>
      </c>
      <c r="T157" s="101">
        <f t="shared" ref="T157" si="45">SUM(T136:T156)</f>
        <v>0</v>
      </c>
      <c r="U157" s="101">
        <f t="shared" si="44"/>
        <v>879892751.8002</v>
      </c>
      <c r="V157" s="101">
        <f t="shared" ref="V157:W157" si="46">SUM(V144:V156)</f>
        <v>81083793.5336</v>
      </c>
      <c r="W157" s="101">
        <f t="shared" si="46"/>
        <v>70629812.4042</v>
      </c>
      <c r="X157" s="101">
        <f t="shared" ref="X157:AA157" si="47">SUM(X144:X156)</f>
        <v>0</v>
      </c>
      <c r="Y157" s="101">
        <f t="shared" si="41"/>
        <v>70629812.4042</v>
      </c>
      <c r="Z157" s="101">
        <f t="shared" si="47"/>
        <v>1748093167.6221</v>
      </c>
      <c r="AA157" s="101">
        <f>SUM(AA144:AA156)</f>
        <v>4254133853.7019</v>
      </c>
    </row>
    <row r="158" ht="24.9" customHeight="1" spans="1:27">
      <c r="A158" s="94"/>
      <c r="B158" s="97"/>
      <c r="C158" s="91">
        <v>4</v>
      </c>
      <c r="D158" s="96" t="s">
        <v>432</v>
      </c>
      <c r="E158" s="96">
        <v>82079492.1152</v>
      </c>
      <c r="F158" s="96">
        <v>0</v>
      </c>
      <c r="G158" s="96">
        <v>48982276.6572</v>
      </c>
      <c r="H158" s="96">
        <v>5021993.5567</v>
      </c>
      <c r="I158" s="96">
        <v>3931853.0632</v>
      </c>
      <c r="J158" s="96">
        <v>0</v>
      </c>
      <c r="K158" s="96">
        <f t="shared" si="43"/>
        <v>3931853.0632</v>
      </c>
      <c r="L158" s="96">
        <v>121508647.8487</v>
      </c>
      <c r="M158" s="105">
        <f t="shared" si="37"/>
        <v>261524263.241</v>
      </c>
      <c r="N158" s="104"/>
      <c r="O158" s="95">
        <v>26</v>
      </c>
      <c r="P158" s="106">
        <v>1</v>
      </c>
      <c r="Q158" s="95" t="s">
        <v>111</v>
      </c>
      <c r="R158" s="96" t="s">
        <v>433</v>
      </c>
      <c r="S158" s="96">
        <v>101466698.7269</v>
      </c>
      <c r="T158" s="96">
        <v>0</v>
      </c>
      <c r="U158" s="96">
        <v>60551908.6491</v>
      </c>
      <c r="V158" s="96">
        <v>5809559.974</v>
      </c>
      <c r="W158" s="96">
        <v>4860558.2213</v>
      </c>
      <c r="X158" s="96">
        <f t="shared" ref="X158:X182" si="48">W158/2</f>
        <v>2430279.11065</v>
      </c>
      <c r="Y158" s="96">
        <f t="shared" si="41"/>
        <v>2430279.11065</v>
      </c>
      <c r="Z158" s="96">
        <v>130353271.681</v>
      </c>
      <c r="AA158" s="105">
        <f t="shared" si="38"/>
        <v>300611718.14165</v>
      </c>
    </row>
    <row r="159" ht="24.9" customHeight="1" spans="1:27">
      <c r="A159" s="94"/>
      <c r="B159" s="97"/>
      <c r="C159" s="91">
        <v>5</v>
      </c>
      <c r="D159" s="96" t="s">
        <v>434</v>
      </c>
      <c r="E159" s="96">
        <v>113604685.5064</v>
      </c>
      <c r="F159" s="96">
        <v>0</v>
      </c>
      <c r="G159" s="96">
        <v>67795450.3814</v>
      </c>
      <c r="H159" s="96">
        <v>6181639.7986</v>
      </c>
      <c r="I159" s="96">
        <v>5442004.0766</v>
      </c>
      <c r="J159" s="96">
        <v>0</v>
      </c>
      <c r="K159" s="96">
        <f t="shared" si="43"/>
        <v>5442004.0766</v>
      </c>
      <c r="L159" s="96">
        <v>150044167.8427</v>
      </c>
      <c r="M159" s="105">
        <f t="shared" si="37"/>
        <v>343067947.6057</v>
      </c>
      <c r="N159" s="104"/>
      <c r="O159" s="97"/>
      <c r="P159" s="106">
        <v>2</v>
      </c>
      <c r="Q159" s="97"/>
      <c r="R159" s="96" t="s">
        <v>435</v>
      </c>
      <c r="S159" s="96">
        <v>87116079.2072</v>
      </c>
      <c r="T159" s="96">
        <v>0</v>
      </c>
      <c r="U159" s="96">
        <v>51987942.2137</v>
      </c>
      <c r="V159" s="96">
        <v>4907894.2337</v>
      </c>
      <c r="W159" s="96">
        <v>4173120.6426</v>
      </c>
      <c r="X159" s="96">
        <f t="shared" si="48"/>
        <v>2086560.3213</v>
      </c>
      <c r="Y159" s="96">
        <f t="shared" si="41"/>
        <v>2086560.3213</v>
      </c>
      <c r="Z159" s="96">
        <v>108165901.2314</v>
      </c>
      <c r="AA159" s="105">
        <f t="shared" si="38"/>
        <v>254264377.2073</v>
      </c>
    </row>
    <row r="160" ht="24.9" customHeight="1" spans="1:27">
      <c r="A160" s="94"/>
      <c r="B160" s="97"/>
      <c r="C160" s="91">
        <v>6</v>
      </c>
      <c r="D160" s="96" t="s">
        <v>436</v>
      </c>
      <c r="E160" s="96">
        <v>81840295.7452</v>
      </c>
      <c r="F160" s="96">
        <v>0</v>
      </c>
      <c r="G160" s="96">
        <v>48839532.319</v>
      </c>
      <c r="H160" s="96">
        <v>4868244.3439</v>
      </c>
      <c r="I160" s="96">
        <v>3920394.842</v>
      </c>
      <c r="J160" s="96">
        <v>0</v>
      </c>
      <c r="K160" s="96">
        <f t="shared" si="43"/>
        <v>3920394.842</v>
      </c>
      <c r="L160" s="96">
        <v>117725327.0577</v>
      </c>
      <c r="M160" s="105">
        <f t="shared" si="37"/>
        <v>257193794.3078</v>
      </c>
      <c r="N160" s="104"/>
      <c r="O160" s="97"/>
      <c r="P160" s="106">
        <v>3</v>
      </c>
      <c r="Q160" s="97"/>
      <c r="R160" s="96" t="s">
        <v>437</v>
      </c>
      <c r="S160" s="96">
        <v>99765996.3843</v>
      </c>
      <c r="T160" s="96">
        <v>0</v>
      </c>
      <c r="U160" s="96">
        <v>59536986.7666</v>
      </c>
      <c r="V160" s="96">
        <v>6469727.3002</v>
      </c>
      <c r="W160" s="96">
        <v>4779089.4945</v>
      </c>
      <c r="X160" s="96">
        <f t="shared" si="48"/>
        <v>2389544.74725</v>
      </c>
      <c r="Y160" s="96">
        <f t="shared" si="41"/>
        <v>2389544.74725</v>
      </c>
      <c r="Z160" s="96">
        <v>146598068.807</v>
      </c>
      <c r="AA160" s="105">
        <f t="shared" si="38"/>
        <v>314760324.00535</v>
      </c>
    </row>
    <row r="161" ht="24.9" customHeight="1" spans="1:27">
      <c r="A161" s="94"/>
      <c r="B161" s="97"/>
      <c r="C161" s="91">
        <v>7</v>
      </c>
      <c r="D161" s="96" t="s">
        <v>438</v>
      </c>
      <c r="E161" s="96">
        <v>137190887.6983</v>
      </c>
      <c r="F161" s="96">
        <v>0</v>
      </c>
      <c r="G161" s="96">
        <v>81870901.5237</v>
      </c>
      <c r="H161" s="96">
        <v>6844518.3089</v>
      </c>
      <c r="I161" s="96">
        <v>6571853.6767</v>
      </c>
      <c r="J161" s="96">
        <v>0</v>
      </c>
      <c r="K161" s="96">
        <f t="shared" si="43"/>
        <v>6571853.6767</v>
      </c>
      <c r="L161" s="96">
        <v>166355679.3181</v>
      </c>
      <c r="M161" s="105">
        <f t="shared" si="37"/>
        <v>398833840.5257</v>
      </c>
      <c r="N161" s="104"/>
      <c r="O161" s="97"/>
      <c r="P161" s="106">
        <v>4</v>
      </c>
      <c r="Q161" s="97"/>
      <c r="R161" s="96" t="s">
        <v>439</v>
      </c>
      <c r="S161" s="96">
        <v>162404386.7915</v>
      </c>
      <c r="T161" s="96">
        <v>0</v>
      </c>
      <c r="U161" s="96">
        <v>96917468.6533</v>
      </c>
      <c r="V161" s="96">
        <v>6276050.8274</v>
      </c>
      <c r="W161" s="96">
        <v>7779655.6633</v>
      </c>
      <c r="X161" s="96">
        <f t="shared" si="48"/>
        <v>3889827.83165</v>
      </c>
      <c r="Y161" s="96">
        <f t="shared" si="41"/>
        <v>3889827.83165</v>
      </c>
      <c r="Z161" s="96">
        <v>141832254.3156</v>
      </c>
      <c r="AA161" s="105">
        <f t="shared" si="38"/>
        <v>411319988.41945</v>
      </c>
    </row>
    <row r="162" ht="24.9" customHeight="1" spans="1:27">
      <c r="A162" s="94"/>
      <c r="B162" s="97"/>
      <c r="C162" s="91">
        <v>8</v>
      </c>
      <c r="D162" s="96" t="s">
        <v>440</v>
      </c>
      <c r="E162" s="96">
        <v>90788201.0068</v>
      </c>
      <c r="F162" s="96">
        <v>0</v>
      </c>
      <c r="G162" s="96">
        <v>54179340.8355</v>
      </c>
      <c r="H162" s="96">
        <v>5343645.0794</v>
      </c>
      <c r="I162" s="96">
        <v>4349026.2553</v>
      </c>
      <c r="J162" s="96">
        <v>0</v>
      </c>
      <c r="K162" s="96">
        <f t="shared" si="43"/>
        <v>4349026.2553</v>
      </c>
      <c r="L162" s="96">
        <v>129423555.9682</v>
      </c>
      <c r="M162" s="105">
        <f t="shared" si="37"/>
        <v>284083769.1452</v>
      </c>
      <c r="N162" s="104"/>
      <c r="O162" s="97"/>
      <c r="P162" s="106">
        <v>5</v>
      </c>
      <c r="Q162" s="97"/>
      <c r="R162" s="96" t="s">
        <v>441</v>
      </c>
      <c r="S162" s="96">
        <v>97484159.2525</v>
      </c>
      <c r="T162" s="96">
        <v>0</v>
      </c>
      <c r="U162" s="96">
        <v>58175263.213</v>
      </c>
      <c r="V162" s="96">
        <v>5982168.0393</v>
      </c>
      <c r="W162" s="96">
        <v>4669782.674</v>
      </c>
      <c r="X162" s="96">
        <f t="shared" si="48"/>
        <v>2334891.337</v>
      </c>
      <c r="Y162" s="96">
        <f t="shared" si="41"/>
        <v>2334891.337</v>
      </c>
      <c r="Z162" s="96">
        <v>134600653.9595</v>
      </c>
      <c r="AA162" s="105">
        <f t="shared" si="38"/>
        <v>298577135.8013</v>
      </c>
    </row>
    <row r="163" ht="24.9" customHeight="1" spans="1:27">
      <c r="A163" s="94"/>
      <c r="B163" s="97"/>
      <c r="C163" s="91">
        <v>9</v>
      </c>
      <c r="D163" s="96" t="s">
        <v>442</v>
      </c>
      <c r="E163" s="96">
        <v>107824755.4628</v>
      </c>
      <c r="F163" s="96">
        <v>0</v>
      </c>
      <c r="G163" s="96">
        <v>64346182.7852</v>
      </c>
      <c r="H163" s="96">
        <v>5903426.9373</v>
      </c>
      <c r="I163" s="96">
        <v>5165128.1475</v>
      </c>
      <c r="J163" s="96">
        <v>0</v>
      </c>
      <c r="K163" s="96">
        <f t="shared" si="43"/>
        <v>5165128.1475</v>
      </c>
      <c r="L163" s="96">
        <v>143198158.7923</v>
      </c>
      <c r="M163" s="105">
        <f t="shared" si="37"/>
        <v>326437652.1251</v>
      </c>
      <c r="N163" s="104"/>
      <c r="O163" s="97"/>
      <c r="P163" s="106">
        <v>6</v>
      </c>
      <c r="Q163" s="97"/>
      <c r="R163" s="96" t="s">
        <v>443</v>
      </c>
      <c r="S163" s="96">
        <v>102671480.6379</v>
      </c>
      <c r="T163" s="96">
        <v>0</v>
      </c>
      <c r="U163" s="96">
        <v>61270881.9195</v>
      </c>
      <c r="V163" s="96">
        <v>6136980.2273</v>
      </c>
      <c r="W163" s="96">
        <v>4918270.8767</v>
      </c>
      <c r="X163" s="96">
        <f t="shared" si="48"/>
        <v>2459135.43835</v>
      </c>
      <c r="Y163" s="96">
        <f t="shared" si="41"/>
        <v>2459135.43835</v>
      </c>
      <c r="Z163" s="96">
        <v>138410131.4778</v>
      </c>
      <c r="AA163" s="105">
        <f t="shared" si="38"/>
        <v>310948609.70085</v>
      </c>
    </row>
    <row r="164" ht="24.9" customHeight="1" spans="1:27">
      <c r="A164" s="94"/>
      <c r="B164" s="97"/>
      <c r="C164" s="91">
        <v>10</v>
      </c>
      <c r="D164" s="96" t="s">
        <v>444</v>
      </c>
      <c r="E164" s="96">
        <v>91905730.0991</v>
      </c>
      <c r="F164" s="96">
        <v>0</v>
      </c>
      <c r="G164" s="96">
        <v>54846244.5621</v>
      </c>
      <c r="H164" s="96">
        <v>5221092.3976</v>
      </c>
      <c r="I164" s="96">
        <v>4402559.2399</v>
      </c>
      <c r="J164" s="96">
        <v>0</v>
      </c>
      <c r="K164" s="96">
        <f t="shared" si="43"/>
        <v>4402559.2399</v>
      </c>
      <c r="L164" s="96">
        <v>126407891.0388</v>
      </c>
      <c r="M164" s="105">
        <f t="shared" si="37"/>
        <v>282783517.3375</v>
      </c>
      <c r="N164" s="104"/>
      <c r="O164" s="97"/>
      <c r="P164" s="106">
        <v>7</v>
      </c>
      <c r="Q164" s="97"/>
      <c r="R164" s="96" t="s">
        <v>445</v>
      </c>
      <c r="S164" s="96">
        <v>97249161.5416</v>
      </c>
      <c r="T164" s="96">
        <v>0</v>
      </c>
      <c r="U164" s="96">
        <v>58035024.4933</v>
      </c>
      <c r="V164" s="96">
        <v>5744575.1634</v>
      </c>
      <c r="W164" s="96">
        <v>4658525.581</v>
      </c>
      <c r="X164" s="96">
        <f t="shared" si="48"/>
        <v>2329262.7905</v>
      </c>
      <c r="Y164" s="96">
        <f t="shared" si="41"/>
        <v>2329262.7905</v>
      </c>
      <c r="Z164" s="96">
        <v>128754184.5666</v>
      </c>
      <c r="AA164" s="105">
        <f t="shared" si="38"/>
        <v>292112208.5554</v>
      </c>
    </row>
    <row r="165" ht="24.9" customHeight="1" spans="1:27">
      <c r="A165" s="94"/>
      <c r="B165" s="97"/>
      <c r="C165" s="91">
        <v>11</v>
      </c>
      <c r="D165" s="96" t="s">
        <v>446</v>
      </c>
      <c r="E165" s="96">
        <v>132417552.554</v>
      </c>
      <c r="F165" s="96">
        <v>0</v>
      </c>
      <c r="G165" s="96">
        <v>79022335.8638</v>
      </c>
      <c r="H165" s="96">
        <v>7378860.4229</v>
      </c>
      <c r="I165" s="96">
        <v>6343196.6525</v>
      </c>
      <c r="J165" s="96">
        <v>0</v>
      </c>
      <c r="K165" s="96">
        <f t="shared" si="43"/>
        <v>6343196.6525</v>
      </c>
      <c r="L165" s="96">
        <v>179504284.0621</v>
      </c>
      <c r="M165" s="105">
        <f t="shared" si="37"/>
        <v>404666229.5553</v>
      </c>
      <c r="N165" s="104"/>
      <c r="O165" s="97"/>
      <c r="P165" s="106">
        <v>8</v>
      </c>
      <c r="Q165" s="97"/>
      <c r="R165" s="96" t="s">
        <v>447</v>
      </c>
      <c r="S165" s="96">
        <v>86898287.3104</v>
      </c>
      <c r="T165" s="96">
        <v>0</v>
      </c>
      <c r="U165" s="96">
        <v>51857971.3444</v>
      </c>
      <c r="V165" s="96">
        <v>5308731.4381</v>
      </c>
      <c r="W165" s="96">
        <v>4162687.7596</v>
      </c>
      <c r="X165" s="96">
        <f t="shared" si="48"/>
        <v>2081343.8798</v>
      </c>
      <c r="Y165" s="96">
        <f t="shared" si="41"/>
        <v>2081343.8798</v>
      </c>
      <c r="Z165" s="96">
        <v>118029338.5861</v>
      </c>
      <c r="AA165" s="105">
        <f t="shared" si="38"/>
        <v>264175672.5588</v>
      </c>
    </row>
    <row r="166" ht="24.9" customHeight="1" spans="1:27">
      <c r="A166" s="94"/>
      <c r="B166" s="97"/>
      <c r="C166" s="91">
        <v>12</v>
      </c>
      <c r="D166" s="96" t="s">
        <v>448</v>
      </c>
      <c r="E166" s="96">
        <v>93780225.3923</v>
      </c>
      <c r="F166" s="96">
        <v>0</v>
      </c>
      <c r="G166" s="96">
        <v>55964880.2248</v>
      </c>
      <c r="H166" s="96">
        <v>5515691.7982</v>
      </c>
      <c r="I166" s="96">
        <v>4492353.1685</v>
      </c>
      <c r="J166" s="96">
        <v>0</v>
      </c>
      <c r="K166" s="96">
        <f t="shared" si="43"/>
        <v>4492353.1685</v>
      </c>
      <c r="L166" s="96">
        <v>133657125.1436</v>
      </c>
      <c r="M166" s="105">
        <f t="shared" si="37"/>
        <v>293410275.7274</v>
      </c>
      <c r="N166" s="104"/>
      <c r="O166" s="97"/>
      <c r="P166" s="106">
        <v>9</v>
      </c>
      <c r="Q166" s="97"/>
      <c r="R166" s="96" t="s">
        <v>449</v>
      </c>
      <c r="S166" s="96">
        <v>93768254.466</v>
      </c>
      <c r="T166" s="96">
        <v>0</v>
      </c>
      <c r="U166" s="96">
        <v>55957736.3791</v>
      </c>
      <c r="V166" s="96">
        <v>5681393.8276</v>
      </c>
      <c r="W166" s="96">
        <v>4491779.7254</v>
      </c>
      <c r="X166" s="96">
        <f t="shared" si="48"/>
        <v>2245889.8627</v>
      </c>
      <c r="Y166" s="96">
        <f t="shared" si="41"/>
        <v>2245889.8627</v>
      </c>
      <c r="Z166" s="96">
        <v>127199475.7198</v>
      </c>
      <c r="AA166" s="105">
        <f t="shared" si="38"/>
        <v>284852750.2552</v>
      </c>
    </row>
    <row r="167" ht="24.9" customHeight="1" spans="1:27">
      <c r="A167" s="94"/>
      <c r="B167" s="97"/>
      <c r="C167" s="91">
        <v>13</v>
      </c>
      <c r="D167" s="96" t="s">
        <v>450</v>
      </c>
      <c r="E167" s="96">
        <v>108200536.9316</v>
      </c>
      <c r="F167" s="96">
        <v>0</v>
      </c>
      <c r="G167" s="96">
        <v>64570436.5104</v>
      </c>
      <c r="H167" s="96">
        <v>6601240.3071</v>
      </c>
      <c r="I167" s="96">
        <v>5183129.2032</v>
      </c>
      <c r="J167" s="96">
        <v>0</v>
      </c>
      <c r="K167" s="96">
        <f t="shared" si="43"/>
        <v>5183129.2032</v>
      </c>
      <c r="L167" s="96">
        <v>160369315.5185</v>
      </c>
      <c r="M167" s="105">
        <f t="shared" si="37"/>
        <v>344924658.4708</v>
      </c>
      <c r="N167" s="104"/>
      <c r="O167" s="97"/>
      <c r="P167" s="106">
        <v>10</v>
      </c>
      <c r="Q167" s="97"/>
      <c r="R167" s="96" t="s">
        <v>451</v>
      </c>
      <c r="S167" s="96">
        <v>103265188.3493</v>
      </c>
      <c r="T167" s="96">
        <v>0</v>
      </c>
      <c r="U167" s="96">
        <v>61625186.687</v>
      </c>
      <c r="V167" s="96">
        <v>6036929.1781</v>
      </c>
      <c r="W167" s="96">
        <v>4946711.2511</v>
      </c>
      <c r="X167" s="96">
        <f t="shared" si="48"/>
        <v>2473355.62555</v>
      </c>
      <c r="Y167" s="96">
        <f t="shared" si="41"/>
        <v>2473355.62555</v>
      </c>
      <c r="Z167" s="96">
        <v>135948166.2587</v>
      </c>
      <c r="AA167" s="105">
        <f t="shared" si="38"/>
        <v>309348826.09865</v>
      </c>
    </row>
    <row r="168" ht="24.9" customHeight="1" spans="1:27">
      <c r="A168" s="94"/>
      <c r="B168" s="97"/>
      <c r="C168" s="91">
        <v>14</v>
      </c>
      <c r="D168" s="96" t="s">
        <v>452</v>
      </c>
      <c r="E168" s="96">
        <v>95643637.0698</v>
      </c>
      <c r="F168" s="96">
        <v>0</v>
      </c>
      <c r="G168" s="96">
        <v>57076901.5586</v>
      </c>
      <c r="H168" s="96">
        <v>5153814.4269</v>
      </c>
      <c r="I168" s="96">
        <v>4581616.1589</v>
      </c>
      <c r="J168" s="96">
        <v>0</v>
      </c>
      <c r="K168" s="96">
        <f t="shared" si="43"/>
        <v>4581616.1589</v>
      </c>
      <c r="L168" s="96">
        <v>124752375.9284</v>
      </c>
      <c r="M168" s="105">
        <f t="shared" si="37"/>
        <v>287208345.1426</v>
      </c>
      <c r="N168" s="104"/>
      <c r="O168" s="97"/>
      <c r="P168" s="106">
        <v>11</v>
      </c>
      <c r="Q168" s="97"/>
      <c r="R168" s="96" t="s">
        <v>453</v>
      </c>
      <c r="S168" s="96">
        <v>100868889.3018</v>
      </c>
      <c r="T168" s="96">
        <v>0</v>
      </c>
      <c r="U168" s="96">
        <v>60195156.117</v>
      </c>
      <c r="V168" s="96">
        <v>5537486.0931</v>
      </c>
      <c r="W168" s="96">
        <v>4831921.3626</v>
      </c>
      <c r="X168" s="96">
        <f t="shared" si="48"/>
        <v>2415960.6813</v>
      </c>
      <c r="Y168" s="96">
        <f t="shared" si="41"/>
        <v>2415960.6813</v>
      </c>
      <c r="Z168" s="96">
        <v>123658325.0781</v>
      </c>
      <c r="AA168" s="105">
        <f t="shared" si="38"/>
        <v>292675817.2713</v>
      </c>
    </row>
    <row r="169" ht="24.9" customHeight="1" spans="1:27">
      <c r="A169" s="94"/>
      <c r="B169" s="97"/>
      <c r="C169" s="91">
        <v>15</v>
      </c>
      <c r="D169" s="96" t="s">
        <v>454</v>
      </c>
      <c r="E169" s="96">
        <v>88018883.3034</v>
      </c>
      <c r="F169" s="96">
        <v>0</v>
      </c>
      <c r="G169" s="96">
        <v>52526705.294</v>
      </c>
      <c r="H169" s="96">
        <v>4804848.0243</v>
      </c>
      <c r="I169" s="96">
        <v>4216367.6579</v>
      </c>
      <c r="J169" s="96">
        <v>0</v>
      </c>
      <c r="K169" s="96">
        <f t="shared" si="43"/>
        <v>4216367.6579</v>
      </c>
      <c r="L169" s="96">
        <v>116165328.0863</v>
      </c>
      <c r="M169" s="105">
        <f t="shared" si="37"/>
        <v>265732132.3659</v>
      </c>
      <c r="N169" s="104"/>
      <c r="O169" s="97"/>
      <c r="P169" s="106">
        <v>12</v>
      </c>
      <c r="Q169" s="97"/>
      <c r="R169" s="96" t="s">
        <v>455</v>
      </c>
      <c r="S169" s="96">
        <v>117373140.3672</v>
      </c>
      <c r="T169" s="96">
        <v>0</v>
      </c>
      <c r="U169" s="96">
        <v>70044337.3299</v>
      </c>
      <c r="V169" s="96">
        <v>6729332.1236</v>
      </c>
      <c r="W169" s="96">
        <v>5622524.3309</v>
      </c>
      <c r="X169" s="96">
        <f t="shared" si="48"/>
        <v>2811262.16545</v>
      </c>
      <c r="Y169" s="96">
        <f t="shared" si="41"/>
        <v>2811262.16545</v>
      </c>
      <c r="Z169" s="96">
        <v>152986188.1819</v>
      </c>
      <c r="AA169" s="105">
        <f t="shared" si="38"/>
        <v>349944260.16805</v>
      </c>
    </row>
    <row r="170" ht="24.9" customHeight="1" spans="1:27">
      <c r="A170" s="94"/>
      <c r="B170" s="97"/>
      <c r="C170" s="91">
        <v>16</v>
      </c>
      <c r="D170" s="96" t="s">
        <v>456</v>
      </c>
      <c r="E170" s="96">
        <v>128972300.3597</v>
      </c>
      <c r="F170" s="96">
        <v>0</v>
      </c>
      <c r="G170" s="96">
        <v>76966325.3819</v>
      </c>
      <c r="H170" s="96">
        <v>5948645.1863</v>
      </c>
      <c r="I170" s="96">
        <v>6178158.7723</v>
      </c>
      <c r="J170" s="96">
        <v>0</v>
      </c>
      <c r="K170" s="96">
        <f t="shared" si="43"/>
        <v>6178158.7723</v>
      </c>
      <c r="L170" s="96">
        <v>144310848.3375</v>
      </c>
      <c r="M170" s="105">
        <f t="shared" si="37"/>
        <v>362376278.0377</v>
      </c>
      <c r="N170" s="104"/>
      <c r="O170" s="97"/>
      <c r="P170" s="106">
        <v>13</v>
      </c>
      <c r="Q170" s="97"/>
      <c r="R170" s="96" t="s">
        <v>457</v>
      </c>
      <c r="S170" s="96">
        <v>120233648.6371</v>
      </c>
      <c r="T170" s="96">
        <v>0</v>
      </c>
      <c r="U170" s="96">
        <v>71751392.3304</v>
      </c>
      <c r="V170" s="96">
        <v>6391759.8598</v>
      </c>
      <c r="W170" s="96">
        <v>5759551.229</v>
      </c>
      <c r="X170" s="96">
        <f t="shared" si="48"/>
        <v>2879775.6145</v>
      </c>
      <c r="Y170" s="96">
        <f t="shared" si="41"/>
        <v>2879775.6145</v>
      </c>
      <c r="Z170" s="96">
        <v>144679516.9446</v>
      </c>
      <c r="AA170" s="105">
        <f t="shared" si="38"/>
        <v>345936093.3864</v>
      </c>
    </row>
    <row r="171" ht="24.9" customHeight="1" spans="1:27">
      <c r="A171" s="94"/>
      <c r="B171" s="97"/>
      <c r="C171" s="91">
        <v>17</v>
      </c>
      <c r="D171" s="96" t="s">
        <v>458</v>
      </c>
      <c r="E171" s="96">
        <v>132919066.1105</v>
      </c>
      <c r="F171" s="96">
        <v>0</v>
      </c>
      <c r="G171" s="96">
        <v>79321622.2646</v>
      </c>
      <c r="H171" s="96">
        <v>6513574.7107</v>
      </c>
      <c r="I171" s="96">
        <v>6367220.6512</v>
      </c>
      <c r="J171" s="96">
        <v>0</v>
      </c>
      <c r="K171" s="96">
        <f t="shared" si="43"/>
        <v>6367220.6512</v>
      </c>
      <c r="L171" s="96">
        <v>158212120.2566</v>
      </c>
      <c r="M171" s="105">
        <f t="shared" si="37"/>
        <v>383333603.9936</v>
      </c>
      <c r="N171" s="104"/>
      <c r="O171" s="97"/>
      <c r="P171" s="106">
        <v>14</v>
      </c>
      <c r="Q171" s="97"/>
      <c r="R171" s="96" t="s">
        <v>459</v>
      </c>
      <c r="S171" s="96">
        <v>133130558.9424</v>
      </c>
      <c r="T171" s="96">
        <v>0</v>
      </c>
      <c r="U171" s="96">
        <v>79447834.0642</v>
      </c>
      <c r="V171" s="96">
        <v>6604080.2013</v>
      </c>
      <c r="W171" s="96">
        <v>6377351.7902</v>
      </c>
      <c r="X171" s="96">
        <f t="shared" si="48"/>
        <v>3188675.8951</v>
      </c>
      <c r="Y171" s="96">
        <f t="shared" si="41"/>
        <v>3188675.8951</v>
      </c>
      <c r="Z171" s="96">
        <v>149904102.7989</v>
      </c>
      <c r="AA171" s="105">
        <f t="shared" si="38"/>
        <v>372275251.9019</v>
      </c>
    </row>
    <row r="172" ht="24.9" customHeight="1" spans="1:27">
      <c r="A172" s="94"/>
      <c r="B172" s="97"/>
      <c r="C172" s="91">
        <v>18</v>
      </c>
      <c r="D172" s="96" t="s">
        <v>460</v>
      </c>
      <c r="E172" s="96">
        <v>74009401.0825</v>
      </c>
      <c r="F172" s="96">
        <v>0</v>
      </c>
      <c r="G172" s="96">
        <v>44166318.1098</v>
      </c>
      <c r="H172" s="96">
        <v>4753526.6254</v>
      </c>
      <c r="I172" s="96">
        <v>3545271.5758</v>
      </c>
      <c r="J172" s="96">
        <v>0</v>
      </c>
      <c r="K172" s="96">
        <f t="shared" si="43"/>
        <v>3545271.5758</v>
      </c>
      <c r="L172" s="96">
        <v>114902457.7811</v>
      </c>
      <c r="M172" s="105">
        <f t="shared" si="37"/>
        <v>241376975.1746</v>
      </c>
      <c r="N172" s="104"/>
      <c r="O172" s="97"/>
      <c r="P172" s="106">
        <v>15</v>
      </c>
      <c r="Q172" s="97"/>
      <c r="R172" s="96" t="s">
        <v>461</v>
      </c>
      <c r="S172" s="96">
        <v>157085782.1303</v>
      </c>
      <c r="T172" s="96">
        <v>0</v>
      </c>
      <c r="U172" s="96">
        <v>93743504.5091</v>
      </c>
      <c r="V172" s="96">
        <v>6790303.9042</v>
      </c>
      <c r="W172" s="96">
        <v>7524878.5992</v>
      </c>
      <c r="X172" s="96">
        <f t="shared" si="48"/>
        <v>3762439.2996</v>
      </c>
      <c r="Y172" s="96">
        <f t="shared" si="41"/>
        <v>3762439.2996</v>
      </c>
      <c r="Z172" s="96">
        <v>154486526.3034</v>
      </c>
      <c r="AA172" s="105">
        <f t="shared" si="38"/>
        <v>415868556.1466</v>
      </c>
    </row>
    <row r="173" ht="24.9" customHeight="1" spans="1:27">
      <c r="A173" s="94"/>
      <c r="B173" s="97"/>
      <c r="C173" s="91">
        <v>19</v>
      </c>
      <c r="D173" s="96" t="s">
        <v>462</v>
      </c>
      <c r="E173" s="96">
        <v>99705058.7859</v>
      </c>
      <c r="F173" s="96">
        <v>0</v>
      </c>
      <c r="G173" s="96">
        <v>59500621.2601</v>
      </c>
      <c r="H173" s="96">
        <v>5315088.0711</v>
      </c>
      <c r="I173" s="96">
        <v>4776170.4014</v>
      </c>
      <c r="J173" s="96">
        <v>0</v>
      </c>
      <c r="K173" s="96">
        <f t="shared" si="43"/>
        <v>4776170.4014</v>
      </c>
      <c r="L173" s="96">
        <v>128720851.0812</v>
      </c>
      <c r="M173" s="105">
        <f t="shared" si="37"/>
        <v>298017789.5997</v>
      </c>
      <c r="N173" s="104"/>
      <c r="O173" s="97"/>
      <c r="P173" s="106">
        <v>16</v>
      </c>
      <c r="Q173" s="97"/>
      <c r="R173" s="96" t="s">
        <v>463</v>
      </c>
      <c r="S173" s="96">
        <v>99487484.8726</v>
      </c>
      <c r="T173" s="96">
        <v>0</v>
      </c>
      <c r="U173" s="96">
        <v>59370780.4759</v>
      </c>
      <c r="V173" s="96">
        <v>6627955.3413</v>
      </c>
      <c r="W173" s="96">
        <v>4765747.9605</v>
      </c>
      <c r="X173" s="96">
        <f t="shared" si="48"/>
        <v>2382873.98025</v>
      </c>
      <c r="Y173" s="96">
        <f t="shared" si="41"/>
        <v>2382873.98025</v>
      </c>
      <c r="Z173" s="96">
        <v>150491600.5276</v>
      </c>
      <c r="AA173" s="105">
        <f t="shared" si="38"/>
        <v>318360695.19765</v>
      </c>
    </row>
    <row r="174" ht="24.9" customHeight="1" spans="1:27">
      <c r="A174" s="94"/>
      <c r="B174" s="97"/>
      <c r="C174" s="91">
        <v>20</v>
      </c>
      <c r="D174" s="96" t="s">
        <v>464</v>
      </c>
      <c r="E174" s="96">
        <v>117990132.436</v>
      </c>
      <c r="F174" s="96">
        <v>0</v>
      </c>
      <c r="G174" s="96">
        <v>70412537.4178</v>
      </c>
      <c r="H174" s="96">
        <v>5753571.3191</v>
      </c>
      <c r="I174" s="96">
        <v>5652080.0956</v>
      </c>
      <c r="J174" s="96">
        <v>0</v>
      </c>
      <c r="K174" s="96">
        <f t="shared" si="43"/>
        <v>5652080.0956</v>
      </c>
      <c r="L174" s="96">
        <v>139510648.0361</v>
      </c>
      <c r="M174" s="105">
        <f t="shared" si="37"/>
        <v>339318969.3046</v>
      </c>
      <c r="N174" s="104"/>
      <c r="O174" s="97"/>
      <c r="P174" s="106">
        <v>17</v>
      </c>
      <c r="Q174" s="97"/>
      <c r="R174" s="96" t="s">
        <v>465</v>
      </c>
      <c r="S174" s="96">
        <v>135034451.4566</v>
      </c>
      <c r="T174" s="96">
        <v>0</v>
      </c>
      <c r="U174" s="96">
        <v>80584012.9982</v>
      </c>
      <c r="V174" s="96">
        <v>7147594.9554</v>
      </c>
      <c r="W174" s="96">
        <v>6468553.9336</v>
      </c>
      <c r="X174" s="96">
        <f t="shared" si="48"/>
        <v>3234276.9668</v>
      </c>
      <c r="Y174" s="96">
        <f t="shared" si="41"/>
        <v>3234276.9668</v>
      </c>
      <c r="Z174" s="96">
        <v>163278419.5267</v>
      </c>
      <c r="AA174" s="105">
        <f t="shared" si="38"/>
        <v>389278755.9037</v>
      </c>
    </row>
    <row r="175" ht="24.9" customHeight="1" spans="1:27">
      <c r="A175" s="94"/>
      <c r="B175" s="97"/>
      <c r="C175" s="91">
        <v>21</v>
      </c>
      <c r="D175" s="96" t="s">
        <v>466</v>
      </c>
      <c r="E175" s="96">
        <v>171821827.344</v>
      </c>
      <c r="F175" s="96">
        <v>0</v>
      </c>
      <c r="G175" s="96">
        <v>102537480.0185</v>
      </c>
      <c r="H175" s="96">
        <v>10307177.9872</v>
      </c>
      <c r="I175" s="96">
        <v>8230779.2209</v>
      </c>
      <c r="J175" s="96">
        <v>0</v>
      </c>
      <c r="K175" s="96">
        <f t="shared" si="43"/>
        <v>8230779.2209</v>
      </c>
      <c r="L175" s="96">
        <v>251561659.3081</v>
      </c>
      <c r="M175" s="105">
        <f t="shared" si="37"/>
        <v>544458923.8787</v>
      </c>
      <c r="N175" s="104"/>
      <c r="O175" s="97"/>
      <c r="P175" s="106">
        <v>18</v>
      </c>
      <c r="Q175" s="97"/>
      <c r="R175" s="96" t="s">
        <v>467</v>
      </c>
      <c r="S175" s="96">
        <v>91212870.6411</v>
      </c>
      <c r="T175" s="96">
        <v>0</v>
      </c>
      <c r="U175" s="96">
        <v>54432769.3715</v>
      </c>
      <c r="V175" s="96">
        <v>5460139.7168</v>
      </c>
      <c r="W175" s="96">
        <v>4369369.2003</v>
      </c>
      <c r="X175" s="96">
        <f t="shared" si="48"/>
        <v>2184684.60015</v>
      </c>
      <c r="Y175" s="96">
        <f t="shared" si="41"/>
        <v>2184684.60015</v>
      </c>
      <c r="Z175" s="96">
        <v>121755055.798</v>
      </c>
      <c r="AA175" s="105">
        <f t="shared" si="38"/>
        <v>275045520.12755</v>
      </c>
    </row>
    <row r="176" ht="24.9" customHeight="1" spans="1:27">
      <c r="A176" s="94"/>
      <c r="B176" s="97"/>
      <c r="C176" s="91">
        <v>22</v>
      </c>
      <c r="D176" s="96" t="s">
        <v>468</v>
      </c>
      <c r="E176" s="96">
        <v>107295703.0438</v>
      </c>
      <c r="F176" s="96">
        <v>0</v>
      </c>
      <c r="G176" s="96">
        <v>64030462.1188</v>
      </c>
      <c r="H176" s="96">
        <v>5623852.5122</v>
      </c>
      <c r="I176" s="96">
        <v>5139784.9549</v>
      </c>
      <c r="J176" s="96">
        <v>0</v>
      </c>
      <c r="K176" s="96">
        <f t="shared" si="43"/>
        <v>5139784.9549</v>
      </c>
      <c r="L176" s="96">
        <v>136318645.6193</v>
      </c>
      <c r="M176" s="105">
        <f t="shared" si="37"/>
        <v>318408448.249</v>
      </c>
      <c r="N176" s="104"/>
      <c r="O176" s="97"/>
      <c r="P176" s="106">
        <v>19</v>
      </c>
      <c r="Q176" s="97"/>
      <c r="R176" s="96" t="s">
        <v>469</v>
      </c>
      <c r="S176" s="96">
        <v>104975508.5678</v>
      </c>
      <c r="T176" s="96">
        <v>0</v>
      </c>
      <c r="U176" s="96">
        <v>62645848.194</v>
      </c>
      <c r="V176" s="96">
        <v>6110286.4115</v>
      </c>
      <c r="W176" s="96">
        <v>5028640.7028</v>
      </c>
      <c r="X176" s="96">
        <f t="shared" si="48"/>
        <v>2514320.3514</v>
      </c>
      <c r="Y176" s="96">
        <f t="shared" si="41"/>
        <v>2514320.3514</v>
      </c>
      <c r="Z176" s="96">
        <v>137753274.3375</v>
      </c>
      <c r="AA176" s="105">
        <f t="shared" si="38"/>
        <v>313999237.8622</v>
      </c>
    </row>
    <row r="177" ht="24.9" customHeight="1" spans="1:27">
      <c r="A177" s="94"/>
      <c r="B177" s="97"/>
      <c r="C177" s="91">
        <v>23</v>
      </c>
      <c r="D177" s="96" t="s">
        <v>470</v>
      </c>
      <c r="E177" s="96">
        <v>99915827.1104</v>
      </c>
      <c r="F177" s="96">
        <v>0</v>
      </c>
      <c r="G177" s="96">
        <v>59626400.698</v>
      </c>
      <c r="H177" s="96">
        <v>5471978.4354</v>
      </c>
      <c r="I177" s="96">
        <v>4786266.8342</v>
      </c>
      <c r="J177" s="96">
        <v>0</v>
      </c>
      <c r="K177" s="96">
        <f t="shared" si="43"/>
        <v>4786266.8342</v>
      </c>
      <c r="L177" s="96">
        <v>132581466.4708</v>
      </c>
      <c r="M177" s="105">
        <f t="shared" si="37"/>
        <v>302381939.5488</v>
      </c>
      <c r="N177" s="104"/>
      <c r="O177" s="97"/>
      <c r="P177" s="106">
        <v>20</v>
      </c>
      <c r="Q177" s="97"/>
      <c r="R177" s="96" t="s">
        <v>471</v>
      </c>
      <c r="S177" s="96">
        <v>121077492.565</v>
      </c>
      <c r="T177" s="96">
        <v>0</v>
      </c>
      <c r="U177" s="96">
        <v>72254969.968</v>
      </c>
      <c r="V177" s="96">
        <v>6395056.2773</v>
      </c>
      <c r="W177" s="96">
        <v>5799973.876</v>
      </c>
      <c r="X177" s="96">
        <f t="shared" si="48"/>
        <v>2899986.938</v>
      </c>
      <c r="Y177" s="96">
        <f t="shared" si="41"/>
        <v>2899986.938</v>
      </c>
      <c r="Z177" s="96">
        <v>144760632.1888</v>
      </c>
      <c r="AA177" s="105">
        <f t="shared" si="38"/>
        <v>347388137.9371</v>
      </c>
    </row>
    <row r="178" ht="24.9" customHeight="1" spans="1:27">
      <c r="A178" s="94"/>
      <c r="B178" s="97"/>
      <c r="C178" s="91">
        <v>24</v>
      </c>
      <c r="D178" s="96" t="s">
        <v>472</v>
      </c>
      <c r="E178" s="96">
        <v>97527320.6366</v>
      </c>
      <c r="F178" s="96">
        <v>0</v>
      </c>
      <c r="G178" s="96">
        <v>58201020.4735</v>
      </c>
      <c r="H178" s="96">
        <v>5390726.5209</v>
      </c>
      <c r="I178" s="96">
        <v>4671850.2333</v>
      </c>
      <c r="J178" s="96">
        <v>0</v>
      </c>
      <c r="K178" s="96">
        <f t="shared" si="43"/>
        <v>4671850.2333</v>
      </c>
      <c r="L178" s="96">
        <v>130582093.2601</v>
      </c>
      <c r="M178" s="105">
        <f t="shared" si="37"/>
        <v>296373011.1244</v>
      </c>
      <c r="N178" s="104"/>
      <c r="O178" s="97"/>
      <c r="P178" s="106">
        <v>21</v>
      </c>
      <c r="Q178" s="97"/>
      <c r="R178" s="96" t="s">
        <v>473</v>
      </c>
      <c r="S178" s="96">
        <v>113901290.3876</v>
      </c>
      <c r="T178" s="96">
        <v>0</v>
      </c>
      <c r="U178" s="96">
        <v>67972454.1854</v>
      </c>
      <c r="V178" s="96">
        <v>6324876.026</v>
      </c>
      <c r="W178" s="96">
        <v>5456212.3372</v>
      </c>
      <c r="X178" s="96">
        <f t="shared" si="48"/>
        <v>2728106.1686</v>
      </c>
      <c r="Y178" s="96">
        <f t="shared" si="41"/>
        <v>2728106.1686</v>
      </c>
      <c r="Z178" s="96">
        <v>143033700.3961</v>
      </c>
      <c r="AA178" s="105">
        <f t="shared" si="38"/>
        <v>333960427.1637</v>
      </c>
    </row>
    <row r="179" ht="24.9" customHeight="1" spans="1:27">
      <c r="A179" s="94"/>
      <c r="B179" s="97"/>
      <c r="C179" s="91">
        <v>25</v>
      </c>
      <c r="D179" s="96" t="s">
        <v>474</v>
      </c>
      <c r="E179" s="96">
        <v>111538953.5503</v>
      </c>
      <c r="F179" s="96">
        <v>0</v>
      </c>
      <c r="G179" s="96">
        <v>66562691.1187</v>
      </c>
      <c r="H179" s="96">
        <v>6910183.9014</v>
      </c>
      <c r="I179" s="96">
        <v>5343049.3401</v>
      </c>
      <c r="J179" s="96">
        <v>0</v>
      </c>
      <c r="K179" s="96">
        <f t="shared" si="43"/>
        <v>5343049.3401</v>
      </c>
      <c r="L179" s="96">
        <v>167971518.4938</v>
      </c>
      <c r="M179" s="105">
        <f t="shared" si="37"/>
        <v>358326396.4043</v>
      </c>
      <c r="N179" s="104"/>
      <c r="O179" s="97"/>
      <c r="P179" s="106">
        <v>22</v>
      </c>
      <c r="Q179" s="97"/>
      <c r="R179" s="96" t="s">
        <v>475</v>
      </c>
      <c r="S179" s="96">
        <v>134648776.9909</v>
      </c>
      <c r="T179" s="96">
        <v>0</v>
      </c>
      <c r="U179" s="96">
        <v>80353855.4655</v>
      </c>
      <c r="V179" s="96">
        <v>7033737.1719</v>
      </c>
      <c r="W179" s="96">
        <v>6450078.9737</v>
      </c>
      <c r="X179" s="96">
        <f t="shared" si="48"/>
        <v>3225039.48685</v>
      </c>
      <c r="Y179" s="96">
        <f t="shared" si="41"/>
        <v>3225039.48685</v>
      </c>
      <c r="Z179" s="96">
        <v>160476710.7486</v>
      </c>
      <c r="AA179" s="105">
        <f t="shared" si="38"/>
        <v>385738119.86375</v>
      </c>
    </row>
    <row r="180" ht="24.9" customHeight="1" spans="1:27">
      <c r="A180" s="94"/>
      <c r="B180" s="97"/>
      <c r="C180" s="91">
        <v>26</v>
      </c>
      <c r="D180" s="96" t="s">
        <v>476</v>
      </c>
      <c r="E180" s="96">
        <v>96955127.6076</v>
      </c>
      <c r="F180" s="96">
        <v>0</v>
      </c>
      <c r="G180" s="96">
        <v>57859554.9439</v>
      </c>
      <c r="H180" s="96">
        <v>5270670.0393</v>
      </c>
      <c r="I180" s="96">
        <v>4644440.4765</v>
      </c>
      <c r="J180" s="96">
        <v>0</v>
      </c>
      <c r="K180" s="96">
        <f t="shared" si="43"/>
        <v>4644440.4765</v>
      </c>
      <c r="L180" s="96">
        <v>127627852.5554</v>
      </c>
      <c r="M180" s="105">
        <f t="shared" si="37"/>
        <v>292357645.6227</v>
      </c>
      <c r="N180" s="104"/>
      <c r="O180" s="97"/>
      <c r="P180" s="106">
        <v>23</v>
      </c>
      <c r="Q180" s="97"/>
      <c r="R180" s="96" t="s">
        <v>477</v>
      </c>
      <c r="S180" s="96">
        <v>98472031.7309</v>
      </c>
      <c r="T180" s="96">
        <v>0</v>
      </c>
      <c r="U180" s="96">
        <v>58764792.239</v>
      </c>
      <c r="V180" s="96">
        <v>6808888.0551</v>
      </c>
      <c r="W180" s="96">
        <v>4717104.7191</v>
      </c>
      <c r="X180" s="96">
        <f t="shared" si="48"/>
        <v>2358552.35955</v>
      </c>
      <c r="Y180" s="96">
        <f t="shared" si="41"/>
        <v>2358552.35955</v>
      </c>
      <c r="Z180" s="96">
        <v>154943828.1873</v>
      </c>
      <c r="AA180" s="105">
        <f t="shared" si="38"/>
        <v>321348092.57185</v>
      </c>
    </row>
    <row r="181" ht="24.9" customHeight="1" spans="1:27">
      <c r="A181" s="94"/>
      <c r="B181" s="98"/>
      <c r="C181" s="91">
        <v>27</v>
      </c>
      <c r="D181" s="96" t="s">
        <v>478</v>
      </c>
      <c r="E181" s="96">
        <v>94033463.3127</v>
      </c>
      <c r="F181" s="96">
        <v>0</v>
      </c>
      <c r="G181" s="96">
        <v>56116004.0872</v>
      </c>
      <c r="H181" s="96">
        <v>5300743.8774</v>
      </c>
      <c r="I181" s="96">
        <v>4504484.022</v>
      </c>
      <c r="J181" s="96">
        <v>0</v>
      </c>
      <c r="K181" s="96">
        <f t="shared" si="43"/>
        <v>4504484.022</v>
      </c>
      <c r="L181" s="96">
        <v>128367882.2107</v>
      </c>
      <c r="M181" s="105">
        <f t="shared" si="37"/>
        <v>288322577.51</v>
      </c>
      <c r="N181" s="104"/>
      <c r="O181" s="97"/>
      <c r="P181" s="106">
        <v>24</v>
      </c>
      <c r="Q181" s="97"/>
      <c r="R181" s="96" t="s">
        <v>479</v>
      </c>
      <c r="S181" s="96">
        <v>80140603.6218</v>
      </c>
      <c r="T181" s="96">
        <v>0</v>
      </c>
      <c r="U181" s="96">
        <v>47825213.3014</v>
      </c>
      <c r="V181" s="96">
        <v>5219990.923</v>
      </c>
      <c r="W181" s="96">
        <v>3838974.5077</v>
      </c>
      <c r="X181" s="96">
        <f t="shared" si="48"/>
        <v>1919487.25385</v>
      </c>
      <c r="Y181" s="96">
        <f t="shared" si="41"/>
        <v>1919487.25385</v>
      </c>
      <c r="Z181" s="96">
        <v>115845692.7012</v>
      </c>
      <c r="AA181" s="105">
        <f t="shared" si="38"/>
        <v>250950987.80125</v>
      </c>
    </row>
    <row r="182" ht="24.9" customHeight="1" spans="1:27">
      <c r="A182" s="91"/>
      <c r="B182" s="99" t="s">
        <v>480</v>
      </c>
      <c r="C182" s="100"/>
      <c r="D182" s="101"/>
      <c r="E182" s="101">
        <f>SUM(E155:E181)</f>
        <v>2905071191.8122</v>
      </c>
      <c r="F182" s="101">
        <f t="shared" ref="F182:M182" si="49">SUM(F155:F181)</f>
        <v>0</v>
      </c>
      <c r="G182" s="101">
        <f t="shared" si="49"/>
        <v>1733648651.5568</v>
      </c>
      <c r="H182" s="101">
        <f t="shared" si="49"/>
        <v>159705292.8344</v>
      </c>
      <c r="I182" s="101">
        <f t="shared" si="49"/>
        <v>139161595.3014</v>
      </c>
      <c r="J182" s="101">
        <f t="shared" si="49"/>
        <v>0</v>
      </c>
      <c r="K182" s="101">
        <f t="shared" si="49"/>
        <v>139161595.3014</v>
      </c>
      <c r="L182" s="101">
        <f t="shared" si="49"/>
        <v>3874046537.0277</v>
      </c>
      <c r="M182" s="101">
        <f t="shared" si="49"/>
        <v>8811633268.5325</v>
      </c>
      <c r="N182" s="104"/>
      <c r="O182" s="98"/>
      <c r="P182" s="106">
        <v>25</v>
      </c>
      <c r="Q182" s="98"/>
      <c r="R182" s="96" t="s">
        <v>481</v>
      </c>
      <c r="S182" s="96">
        <v>89331985.2423</v>
      </c>
      <c r="T182" s="96">
        <v>0</v>
      </c>
      <c r="U182" s="96">
        <v>53310320.3091</v>
      </c>
      <c r="V182" s="96">
        <v>5198958.346</v>
      </c>
      <c r="W182" s="96">
        <v>4279269.1666</v>
      </c>
      <c r="X182" s="96">
        <f t="shared" si="48"/>
        <v>2139634.5833</v>
      </c>
      <c r="Y182" s="96">
        <f t="shared" si="41"/>
        <v>2139634.5833</v>
      </c>
      <c r="Z182" s="96">
        <v>115328142.1758</v>
      </c>
      <c r="AA182" s="105">
        <f t="shared" si="38"/>
        <v>265309040.6565</v>
      </c>
    </row>
    <row r="183" ht="24.9" customHeight="1" spans="1:27">
      <c r="A183" s="94">
        <v>9</v>
      </c>
      <c r="B183" s="95" t="s">
        <v>482</v>
      </c>
      <c r="C183" s="91">
        <v>1</v>
      </c>
      <c r="D183" s="96" t="s">
        <v>483</v>
      </c>
      <c r="E183" s="96">
        <v>99687960.1993</v>
      </c>
      <c r="F183" s="96">
        <v>0</v>
      </c>
      <c r="G183" s="96">
        <v>59490417.3995</v>
      </c>
      <c r="H183" s="96">
        <v>6023461.4627</v>
      </c>
      <c r="I183" s="96">
        <v>4775351.328</v>
      </c>
      <c r="J183" s="96">
        <f t="shared" ref="J183:J226" si="50">I183/2</f>
        <v>2387675.664</v>
      </c>
      <c r="K183" s="96">
        <f t="shared" si="43"/>
        <v>2387675.664</v>
      </c>
      <c r="L183" s="96">
        <v>134100198.5524</v>
      </c>
      <c r="M183" s="105">
        <f t="shared" si="37"/>
        <v>301689713.2779</v>
      </c>
      <c r="N183" s="104"/>
      <c r="O183" s="91"/>
      <c r="P183" s="99" t="s">
        <v>484</v>
      </c>
      <c r="Q183" s="111"/>
      <c r="R183" s="101"/>
      <c r="S183" s="101">
        <f>SUM(S158:S182)</f>
        <v>2729064208.123</v>
      </c>
      <c r="T183" s="96">
        <v>0</v>
      </c>
      <c r="U183" s="101">
        <f>SUM(U158:U182)</f>
        <v>1628613611.1776</v>
      </c>
      <c r="V183" s="101">
        <f t="shared" ref="V183" si="51">SUM(V158:V182)</f>
        <v>152734455.6154</v>
      </c>
      <c r="W183" s="101">
        <f t="shared" ref="W183:AA183" si="52">SUM(W158:W182)</f>
        <v>130730334.5789</v>
      </c>
      <c r="X183" s="101">
        <f t="shared" si="52"/>
        <v>65365167.28945</v>
      </c>
      <c r="Y183" s="101">
        <f t="shared" si="41"/>
        <v>65365167.28945</v>
      </c>
      <c r="Z183" s="101">
        <f t="shared" si="52"/>
        <v>3443273162.498</v>
      </c>
      <c r="AA183" s="101">
        <f t="shared" si="52"/>
        <v>8019050604.70345</v>
      </c>
    </row>
    <row r="184" ht="24.9" customHeight="1" spans="1:27">
      <c r="A184" s="94"/>
      <c r="B184" s="97"/>
      <c r="C184" s="91">
        <v>2</v>
      </c>
      <c r="D184" s="96" t="s">
        <v>485</v>
      </c>
      <c r="E184" s="96">
        <v>125306556.6119</v>
      </c>
      <c r="F184" s="96">
        <v>0</v>
      </c>
      <c r="G184" s="96">
        <v>74778732.9666</v>
      </c>
      <c r="H184" s="96">
        <v>6098980.4771</v>
      </c>
      <c r="I184" s="96">
        <v>6002558.6874</v>
      </c>
      <c r="J184" s="96">
        <f t="shared" si="50"/>
        <v>3001279.3437</v>
      </c>
      <c r="K184" s="96">
        <f t="shared" si="43"/>
        <v>3001279.3437</v>
      </c>
      <c r="L184" s="96">
        <v>135958501.7733</v>
      </c>
      <c r="M184" s="105">
        <f t="shared" si="37"/>
        <v>345144051.1726</v>
      </c>
      <c r="N184" s="104"/>
      <c r="O184" s="95">
        <v>27</v>
      </c>
      <c r="P184" s="106">
        <v>1</v>
      </c>
      <c r="Q184" s="95" t="s">
        <v>112</v>
      </c>
      <c r="R184" s="96" t="s">
        <v>486</v>
      </c>
      <c r="S184" s="96">
        <v>100294337.4486</v>
      </c>
      <c r="T184" s="96">
        <v>0</v>
      </c>
      <c r="U184" s="96">
        <v>59852282.9206</v>
      </c>
      <c r="V184" s="96">
        <v>8159659.8373</v>
      </c>
      <c r="W184" s="96">
        <v>4804398.6111</v>
      </c>
      <c r="X184" s="96">
        <v>0</v>
      </c>
      <c r="Y184" s="96">
        <f t="shared" si="41"/>
        <v>4804398.6111</v>
      </c>
      <c r="Z184" s="96">
        <v>155515543.0906</v>
      </c>
      <c r="AA184" s="105">
        <f t="shared" si="38"/>
        <v>328626221.9082</v>
      </c>
    </row>
    <row r="185" ht="24.9" customHeight="1" spans="1:27">
      <c r="A185" s="94"/>
      <c r="B185" s="97"/>
      <c r="C185" s="91">
        <v>3</v>
      </c>
      <c r="D185" s="96" t="s">
        <v>487</v>
      </c>
      <c r="E185" s="96">
        <v>119955273.6427</v>
      </c>
      <c r="F185" s="96">
        <v>0</v>
      </c>
      <c r="G185" s="96">
        <v>71585267.5087</v>
      </c>
      <c r="H185" s="96">
        <v>7535430.2425</v>
      </c>
      <c r="I185" s="96">
        <v>5746216.2346</v>
      </c>
      <c r="J185" s="96">
        <f t="shared" si="50"/>
        <v>2873108.1173</v>
      </c>
      <c r="K185" s="96">
        <f t="shared" si="43"/>
        <v>2873108.1173</v>
      </c>
      <c r="L185" s="96">
        <v>171305351.1119</v>
      </c>
      <c r="M185" s="105">
        <f t="shared" si="37"/>
        <v>373254430.6231</v>
      </c>
      <c r="N185" s="104"/>
      <c r="O185" s="97"/>
      <c r="P185" s="106">
        <v>2</v>
      </c>
      <c r="Q185" s="97"/>
      <c r="R185" s="96" t="s">
        <v>488</v>
      </c>
      <c r="S185" s="96">
        <v>103538557.285</v>
      </c>
      <c r="T185" s="96">
        <v>0</v>
      </c>
      <c r="U185" s="96">
        <v>61788324.0615</v>
      </c>
      <c r="V185" s="96">
        <v>8744284.2621</v>
      </c>
      <c r="W185" s="96">
        <v>4959806.4403</v>
      </c>
      <c r="X185" s="96">
        <v>0</v>
      </c>
      <c r="Y185" s="96">
        <f t="shared" si="41"/>
        <v>4959806.4403</v>
      </c>
      <c r="Z185" s="96">
        <v>169901449.2042</v>
      </c>
      <c r="AA185" s="105">
        <f t="shared" si="38"/>
        <v>348932421.2531</v>
      </c>
    </row>
    <row r="186" ht="24.9" customHeight="1" spans="1:27">
      <c r="A186" s="94"/>
      <c r="B186" s="97"/>
      <c r="C186" s="91">
        <v>4</v>
      </c>
      <c r="D186" s="96" t="s">
        <v>489</v>
      </c>
      <c r="E186" s="96">
        <v>77397243.0637</v>
      </c>
      <c r="F186" s="96">
        <v>0</v>
      </c>
      <c r="G186" s="96">
        <v>46188068.1099</v>
      </c>
      <c r="H186" s="96">
        <v>4680804.3307</v>
      </c>
      <c r="I186" s="96">
        <v>3707559.3352</v>
      </c>
      <c r="J186" s="96">
        <f t="shared" si="50"/>
        <v>1853779.6676</v>
      </c>
      <c r="K186" s="96">
        <f t="shared" si="43"/>
        <v>1853779.6676</v>
      </c>
      <c r="L186" s="96">
        <v>101061313.0274</v>
      </c>
      <c r="M186" s="105">
        <f t="shared" si="37"/>
        <v>231181208.1993</v>
      </c>
      <c r="N186" s="104"/>
      <c r="O186" s="97"/>
      <c r="P186" s="106">
        <v>3</v>
      </c>
      <c r="Q186" s="97"/>
      <c r="R186" s="96" t="s">
        <v>490</v>
      </c>
      <c r="S186" s="96">
        <v>159142190.141</v>
      </c>
      <c r="T186" s="96">
        <v>0</v>
      </c>
      <c r="U186" s="96">
        <v>94970699.555</v>
      </c>
      <c r="V186" s="96">
        <v>12044129.5794</v>
      </c>
      <c r="W186" s="96">
        <v>7623386.6909</v>
      </c>
      <c r="X186" s="96">
        <v>0</v>
      </c>
      <c r="Y186" s="96">
        <f t="shared" si="41"/>
        <v>7623386.6909</v>
      </c>
      <c r="Z186" s="96">
        <v>251101041.4817</v>
      </c>
      <c r="AA186" s="105">
        <f t="shared" si="38"/>
        <v>524881447.448</v>
      </c>
    </row>
    <row r="187" ht="24.9" customHeight="1" spans="1:27">
      <c r="A187" s="94"/>
      <c r="B187" s="97"/>
      <c r="C187" s="91">
        <v>5</v>
      </c>
      <c r="D187" s="96" t="s">
        <v>491</v>
      </c>
      <c r="E187" s="96">
        <v>92456547.9307</v>
      </c>
      <c r="F187" s="96">
        <v>0</v>
      </c>
      <c r="G187" s="96">
        <v>55174954.0939</v>
      </c>
      <c r="H187" s="96">
        <v>5557902.2056</v>
      </c>
      <c r="I187" s="96">
        <v>4428945.0607</v>
      </c>
      <c r="J187" s="96">
        <f t="shared" si="50"/>
        <v>2214472.53035</v>
      </c>
      <c r="K187" s="96">
        <f t="shared" si="43"/>
        <v>2214472.53035</v>
      </c>
      <c r="L187" s="96">
        <v>122644139.7912</v>
      </c>
      <c r="M187" s="105">
        <f t="shared" si="37"/>
        <v>278048016.55175</v>
      </c>
      <c r="N187" s="104"/>
      <c r="O187" s="97"/>
      <c r="P187" s="106">
        <v>4</v>
      </c>
      <c r="Q187" s="97"/>
      <c r="R187" s="96" t="s">
        <v>492</v>
      </c>
      <c r="S187" s="96">
        <v>104637325.9828</v>
      </c>
      <c r="T187" s="96">
        <v>0</v>
      </c>
      <c r="U187" s="96">
        <v>62444032.2164</v>
      </c>
      <c r="V187" s="96">
        <v>7926724.9427</v>
      </c>
      <c r="W187" s="96">
        <v>5012440.746</v>
      </c>
      <c r="X187" s="96">
        <v>0</v>
      </c>
      <c r="Y187" s="96">
        <f t="shared" si="41"/>
        <v>5012440.746</v>
      </c>
      <c r="Z187" s="96">
        <v>149783693.0644</v>
      </c>
      <c r="AA187" s="105">
        <f t="shared" si="38"/>
        <v>329804216.9523</v>
      </c>
    </row>
    <row r="188" ht="24.9" customHeight="1" spans="1:27">
      <c r="A188" s="94"/>
      <c r="B188" s="97"/>
      <c r="C188" s="91">
        <v>6</v>
      </c>
      <c r="D188" s="96" t="s">
        <v>493</v>
      </c>
      <c r="E188" s="96">
        <v>106364400.5353</v>
      </c>
      <c r="F188" s="96">
        <v>0</v>
      </c>
      <c r="G188" s="96">
        <v>63474692.1457</v>
      </c>
      <c r="H188" s="96">
        <v>6314656.9539</v>
      </c>
      <c r="I188" s="96">
        <v>5095172.7805</v>
      </c>
      <c r="J188" s="96">
        <f t="shared" si="50"/>
        <v>2547586.39025</v>
      </c>
      <c r="K188" s="96">
        <f t="shared" si="43"/>
        <v>2547586.39025</v>
      </c>
      <c r="L188" s="96">
        <v>141265672.3508</v>
      </c>
      <c r="M188" s="105">
        <f t="shared" si="37"/>
        <v>319967008.37595</v>
      </c>
      <c r="N188" s="104"/>
      <c r="O188" s="97"/>
      <c r="P188" s="106">
        <v>5</v>
      </c>
      <c r="Q188" s="97"/>
      <c r="R188" s="96" t="s">
        <v>494</v>
      </c>
      <c r="S188" s="96">
        <v>93773739.0222</v>
      </c>
      <c r="T188" s="96">
        <v>0</v>
      </c>
      <c r="U188" s="96">
        <v>55961009.3775</v>
      </c>
      <c r="V188" s="96">
        <v>7771745.5451</v>
      </c>
      <c r="W188" s="96">
        <v>4492042.452</v>
      </c>
      <c r="X188" s="96">
        <v>0</v>
      </c>
      <c r="Y188" s="96">
        <f t="shared" si="41"/>
        <v>4492042.452</v>
      </c>
      <c r="Z188" s="96">
        <v>145970101.0048</v>
      </c>
      <c r="AA188" s="105">
        <f t="shared" si="38"/>
        <v>307968637.4016</v>
      </c>
    </row>
    <row r="189" ht="24.9" customHeight="1" spans="1:27">
      <c r="A189" s="94"/>
      <c r="B189" s="97"/>
      <c r="C189" s="91">
        <v>7</v>
      </c>
      <c r="D189" s="96" t="s">
        <v>495</v>
      </c>
      <c r="E189" s="96">
        <v>121941176.5727</v>
      </c>
      <c r="F189" s="96">
        <v>0</v>
      </c>
      <c r="G189" s="96">
        <v>72770387.497</v>
      </c>
      <c r="H189" s="96">
        <v>6517195.5348</v>
      </c>
      <c r="I189" s="96">
        <v>5841346.9221</v>
      </c>
      <c r="J189" s="96">
        <f t="shared" si="50"/>
        <v>2920673.46105</v>
      </c>
      <c r="K189" s="96">
        <f t="shared" si="43"/>
        <v>2920673.46105</v>
      </c>
      <c r="L189" s="96">
        <v>146249557.5348</v>
      </c>
      <c r="M189" s="105">
        <f t="shared" si="37"/>
        <v>350398990.60035</v>
      </c>
      <c r="N189" s="104"/>
      <c r="O189" s="97"/>
      <c r="P189" s="106">
        <v>6</v>
      </c>
      <c r="Q189" s="97"/>
      <c r="R189" s="96" t="s">
        <v>496</v>
      </c>
      <c r="S189" s="96">
        <v>71331319.3204</v>
      </c>
      <c r="T189" s="96">
        <v>0</v>
      </c>
      <c r="U189" s="96">
        <v>42568129.1054</v>
      </c>
      <c r="V189" s="96">
        <v>6413836.5102</v>
      </c>
      <c r="W189" s="96">
        <v>3416983.4528</v>
      </c>
      <c r="X189" s="96">
        <v>0</v>
      </c>
      <c r="Y189" s="96">
        <f t="shared" si="41"/>
        <v>3416983.4528</v>
      </c>
      <c r="Z189" s="96">
        <v>112555910.5275</v>
      </c>
      <c r="AA189" s="105">
        <f t="shared" si="38"/>
        <v>236286178.9163</v>
      </c>
    </row>
    <row r="190" ht="24.9" customHeight="1" spans="1:27">
      <c r="A190" s="94"/>
      <c r="B190" s="97"/>
      <c r="C190" s="91">
        <v>8</v>
      </c>
      <c r="D190" s="96" t="s">
        <v>497</v>
      </c>
      <c r="E190" s="96">
        <v>96596183.4761</v>
      </c>
      <c r="F190" s="96">
        <v>0</v>
      </c>
      <c r="G190" s="96">
        <v>57645349.1746</v>
      </c>
      <c r="H190" s="96">
        <v>6436588.5716</v>
      </c>
      <c r="I190" s="96">
        <v>4627245.9795</v>
      </c>
      <c r="J190" s="96">
        <f t="shared" si="50"/>
        <v>2313622.98975</v>
      </c>
      <c r="K190" s="96">
        <f t="shared" si="43"/>
        <v>2313622.98975</v>
      </c>
      <c r="L190" s="96">
        <v>144266054.698</v>
      </c>
      <c r="M190" s="105">
        <f t="shared" si="37"/>
        <v>307257798.91005</v>
      </c>
      <c r="N190" s="104"/>
      <c r="O190" s="97"/>
      <c r="P190" s="106">
        <v>7</v>
      </c>
      <c r="Q190" s="97"/>
      <c r="R190" s="96" t="s">
        <v>498</v>
      </c>
      <c r="S190" s="96">
        <v>69489310.1421</v>
      </c>
      <c r="T190" s="96">
        <v>0</v>
      </c>
      <c r="U190" s="96">
        <v>41468880.0622</v>
      </c>
      <c r="V190" s="96">
        <v>6470628.0512</v>
      </c>
      <c r="W190" s="96">
        <v>3328745.7062</v>
      </c>
      <c r="X190" s="96">
        <v>0</v>
      </c>
      <c r="Y190" s="96">
        <f t="shared" si="41"/>
        <v>3328745.7062</v>
      </c>
      <c r="Z190" s="96">
        <v>113953385.1147</v>
      </c>
      <c r="AA190" s="105">
        <f t="shared" si="38"/>
        <v>234710949.0764</v>
      </c>
    </row>
    <row r="191" ht="24.9" customHeight="1" spans="1:27">
      <c r="A191" s="94"/>
      <c r="B191" s="97"/>
      <c r="C191" s="91">
        <v>9</v>
      </c>
      <c r="D191" s="96" t="s">
        <v>499</v>
      </c>
      <c r="E191" s="96">
        <v>102959625.1149</v>
      </c>
      <c r="F191" s="96">
        <v>0</v>
      </c>
      <c r="G191" s="96">
        <v>61442836.8393</v>
      </c>
      <c r="H191" s="96">
        <v>6582753.6354</v>
      </c>
      <c r="I191" s="96">
        <v>4932073.8586</v>
      </c>
      <c r="J191" s="96">
        <f t="shared" si="50"/>
        <v>2466036.9293</v>
      </c>
      <c r="K191" s="96">
        <f t="shared" si="43"/>
        <v>2466036.9293</v>
      </c>
      <c r="L191" s="96">
        <v>147862751.6482</v>
      </c>
      <c r="M191" s="105">
        <f t="shared" si="37"/>
        <v>321314004.1671</v>
      </c>
      <c r="N191" s="104"/>
      <c r="O191" s="97"/>
      <c r="P191" s="106">
        <v>8</v>
      </c>
      <c r="Q191" s="97"/>
      <c r="R191" s="96" t="s">
        <v>500</v>
      </c>
      <c r="S191" s="96">
        <v>156035301.0499</v>
      </c>
      <c r="T191" s="96">
        <v>0</v>
      </c>
      <c r="U191" s="96">
        <v>93116612.778</v>
      </c>
      <c r="V191" s="96">
        <v>12023491.1393</v>
      </c>
      <c r="W191" s="96">
        <v>7474557.4148</v>
      </c>
      <c r="X191" s="96">
        <v>0</v>
      </c>
      <c r="Y191" s="96">
        <f t="shared" si="41"/>
        <v>7474557.4148</v>
      </c>
      <c r="Z191" s="96">
        <v>250593189.5181</v>
      </c>
      <c r="AA191" s="105">
        <f t="shared" si="38"/>
        <v>519243151.9001</v>
      </c>
    </row>
    <row r="192" ht="24.9" customHeight="1" spans="1:27">
      <c r="A192" s="94"/>
      <c r="B192" s="97"/>
      <c r="C192" s="91">
        <v>10</v>
      </c>
      <c r="D192" s="96" t="s">
        <v>501</v>
      </c>
      <c r="E192" s="96">
        <v>80621398.9417</v>
      </c>
      <c r="F192" s="96">
        <v>0</v>
      </c>
      <c r="G192" s="96">
        <v>48112135.7562</v>
      </c>
      <c r="H192" s="96">
        <v>5251837.0049</v>
      </c>
      <c r="I192" s="96">
        <v>3862006.041</v>
      </c>
      <c r="J192" s="96">
        <f t="shared" si="50"/>
        <v>1931003.0205</v>
      </c>
      <c r="K192" s="96">
        <f t="shared" si="43"/>
        <v>1931003.0205</v>
      </c>
      <c r="L192" s="96">
        <v>115112765.7066</v>
      </c>
      <c r="M192" s="105">
        <f t="shared" si="37"/>
        <v>251029140.4299</v>
      </c>
      <c r="N192" s="104"/>
      <c r="O192" s="97"/>
      <c r="P192" s="106">
        <v>9</v>
      </c>
      <c r="Q192" s="97"/>
      <c r="R192" s="96" t="s">
        <v>502</v>
      </c>
      <c r="S192" s="96">
        <v>92860406.7891</v>
      </c>
      <c r="T192" s="96">
        <v>0</v>
      </c>
      <c r="U192" s="96">
        <v>55415963.4596</v>
      </c>
      <c r="V192" s="96">
        <v>7071209.0477</v>
      </c>
      <c r="W192" s="96">
        <v>4448291.1075</v>
      </c>
      <c r="X192" s="96">
        <v>0</v>
      </c>
      <c r="Y192" s="96">
        <f t="shared" si="41"/>
        <v>4448291.1075</v>
      </c>
      <c r="Z192" s="96">
        <v>128731936.0334</v>
      </c>
      <c r="AA192" s="105">
        <f t="shared" si="38"/>
        <v>288527806.4373</v>
      </c>
    </row>
    <row r="193" ht="24.9" customHeight="1" spans="1:27">
      <c r="A193" s="94"/>
      <c r="B193" s="97"/>
      <c r="C193" s="91">
        <v>11</v>
      </c>
      <c r="D193" s="96" t="s">
        <v>503</v>
      </c>
      <c r="E193" s="96">
        <v>110006762.0562</v>
      </c>
      <c r="F193" s="96">
        <v>0</v>
      </c>
      <c r="G193" s="96">
        <v>65648330.8355</v>
      </c>
      <c r="H193" s="96">
        <v>6233440.8701</v>
      </c>
      <c r="I193" s="96">
        <v>5269652.7868</v>
      </c>
      <c r="J193" s="96">
        <f t="shared" si="50"/>
        <v>2634826.3934</v>
      </c>
      <c r="K193" s="96">
        <f t="shared" si="43"/>
        <v>2634826.3934</v>
      </c>
      <c r="L193" s="96">
        <v>139267180.8275</v>
      </c>
      <c r="M193" s="105">
        <f t="shared" si="37"/>
        <v>323790540.9827</v>
      </c>
      <c r="N193" s="104"/>
      <c r="O193" s="97"/>
      <c r="P193" s="106">
        <v>10</v>
      </c>
      <c r="Q193" s="97"/>
      <c r="R193" s="96" t="s">
        <v>504</v>
      </c>
      <c r="S193" s="96">
        <v>116019998.2912</v>
      </c>
      <c r="T193" s="96">
        <v>0</v>
      </c>
      <c r="U193" s="96">
        <v>69236827.7094</v>
      </c>
      <c r="V193" s="96">
        <v>9151057.4067</v>
      </c>
      <c r="W193" s="96">
        <v>5557704.78</v>
      </c>
      <c r="X193" s="96">
        <v>0</v>
      </c>
      <c r="Y193" s="96">
        <f t="shared" si="41"/>
        <v>5557704.78</v>
      </c>
      <c r="Z193" s="96">
        <v>179910952.7776</v>
      </c>
      <c r="AA193" s="105">
        <f t="shared" si="38"/>
        <v>379876540.9649</v>
      </c>
    </row>
    <row r="194" ht="24.9" customHeight="1" spans="1:27">
      <c r="A194" s="94"/>
      <c r="B194" s="97"/>
      <c r="C194" s="91">
        <v>12</v>
      </c>
      <c r="D194" s="96" t="s">
        <v>505</v>
      </c>
      <c r="E194" s="96">
        <v>94933615.6043</v>
      </c>
      <c r="F194" s="96">
        <v>0</v>
      </c>
      <c r="G194" s="96">
        <v>56653184.6598</v>
      </c>
      <c r="H194" s="96">
        <v>5611672.0305</v>
      </c>
      <c r="I194" s="96">
        <v>4547604.0079</v>
      </c>
      <c r="J194" s="96">
        <f t="shared" si="50"/>
        <v>2273802.00395</v>
      </c>
      <c r="K194" s="96">
        <f t="shared" si="43"/>
        <v>2273802.00395</v>
      </c>
      <c r="L194" s="96">
        <v>123967258.7379</v>
      </c>
      <c r="M194" s="105">
        <f t="shared" si="37"/>
        <v>283439533.03645</v>
      </c>
      <c r="N194" s="104"/>
      <c r="O194" s="97"/>
      <c r="P194" s="106">
        <v>11</v>
      </c>
      <c r="Q194" s="97"/>
      <c r="R194" s="96" t="s">
        <v>506</v>
      </c>
      <c r="S194" s="96">
        <v>89509479.4529</v>
      </c>
      <c r="T194" s="96">
        <v>0</v>
      </c>
      <c r="U194" s="96">
        <v>53416242.8764</v>
      </c>
      <c r="V194" s="96">
        <v>7594766.1435</v>
      </c>
      <c r="W194" s="96">
        <v>4287771.6699</v>
      </c>
      <c r="X194" s="96">
        <v>0</v>
      </c>
      <c r="Y194" s="96">
        <f t="shared" si="41"/>
        <v>4287771.6699</v>
      </c>
      <c r="Z194" s="96">
        <v>141615152.8589</v>
      </c>
      <c r="AA194" s="105">
        <f t="shared" si="38"/>
        <v>296423413.0016</v>
      </c>
    </row>
    <row r="195" ht="24.9" customHeight="1" spans="1:27">
      <c r="A195" s="94"/>
      <c r="B195" s="97"/>
      <c r="C195" s="91">
        <v>13</v>
      </c>
      <c r="D195" s="96" t="s">
        <v>507</v>
      </c>
      <c r="E195" s="96">
        <v>104631188.7364</v>
      </c>
      <c r="F195" s="96">
        <v>0</v>
      </c>
      <c r="G195" s="96">
        <v>62440369.7145</v>
      </c>
      <c r="H195" s="96">
        <v>6353604.8435</v>
      </c>
      <c r="I195" s="96">
        <v>5012146.7535</v>
      </c>
      <c r="J195" s="96">
        <f t="shared" si="50"/>
        <v>2506073.37675</v>
      </c>
      <c r="K195" s="96">
        <f t="shared" si="43"/>
        <v>2506073.37675</v>
      </c>
      <c r="L195" s="96">
        <v>142224066.5945</v>
      </c>
      <c r="M195" s="105">
        <f t="shared" si="37"/>
        <v>318155303.26565</v>
      </c>
      <c r="N195" s="104"/>
      <c r="O195" s="97"/>
      <c r="P195" s="106">
        <v>12</v>
      </c>
      <c r="Q195" s="97"/>
      <c r="R195" s="96" t="s">
        <v>508</v>
      </c>
      <c r="S195" s="96">
        <v>80867899.2708</v>
      </c>
      <c r="T195" s="96">
        <v>0</v>
      </c>
      <c r="U195" s="96">
        <v>48259238.8511</v>
      </c>
      <c r="V195" s="96">
        <v>7173194.9507</v>
      </c>
      <c r="W195" s="96">
        <v>3873814.1436</v>
      </c>
      <c r="X195" s="96">
        <v>0</v>
      </c>
      <c r="Y195" s="96">
        <f t="shared" si="41"/>
        <v>3873814.1436</v>
      </c>
      <c r="Z195" s="96">
        <v>131241512.3741</v>
      </c>
      <c r="AA195" s="105">
        <f t="shared" si="38"/>
        <v>271415659.5903</v>
      </c>
    </row>
    <row r="196" ht="24.9" customHeight="1" spans="1:27">
      <c r="A196" s="94"/>
      <c r="B196" s="97"/>
      <c r="C196" s="91">
        <v>14</v>
      </c>
      <c r="D196" s="96" t="s">
        <v>509</v>
      </c>
      <c r="E196" s="96">
        <v>99058156.9066</v>
      </c>
      <c r="F196" s="96">
        <v>0</v>
      </c>
      <c r="G196" s="96">
        <v>59114572.0046</v>
      </c>
      <c r="H196" s="96">
        <v>6206245.4255</v>
      </c>
      <c r="I196" s="96">
        <v>4745181.8673</v>
      </c>
      <c r="J196" s="96">
        <f t="shared" si="50"/>
        <v>2372590.93365</v>
      </c>
      <c r="K196" s="96">
        <f t="shared" si="43"/>
        <v>2372590.93365</v>
      </c>
      <c r="L196" s="96">
        <v>138597980.063</v>
      </c>
      <c r="M196" s="105">
        <f t="shared" si="37"/>
        <v>305349545.33335</v>
      </c>
      <c r="N196" s="104"/>
      <c r="O196" s="97"/>
      <c r="P196" s="106">
        <v>13</v>
      </c>
      <c r="Q196" s="97"/>
      <c r="R196" s="96" t="s">
        <v>510</v>
      </c>
      <c r="S196" s="96">
        <v>72923273.4677</v>
      </c>
      <c r="T196" s="96">
        <v>0</v>
      </c>
      <c r="U196" s="96">
        <v>43518153.7274</v>
      </c>
      <c r="V196" s="96">
        <v>6562868.0241</v>
      </c>
      <c r="W196" s="96">
        <v>3493242.8158</v>
      </c>
      <c r="X196" s="96">
        <v>0</v>
      </c>
      <c r="Y196" s="96">
        <f t="shared" si="41"/>
        <v>3493242.8158</v>
      </c>
      <c r="Z196" s="96">
        <v>116223142.4726</v>
      </c>
      <c r="AA196" s="105">
        <f t="shared" si="38"/>
        <v>242720680.5076</v>
      </c>
    </row>
    <row r="197" ht="24.9" customHeight="1" spans="1:27">
      <c r="A197" s="94"/>
      <c r="B197" s="97"/>
      <c r="C197" s="91">
        <v>15</v>
      </c>
      <c r="D197" s="96" t="s">
        <v>511</v>
      </c>
      <c r="E197" s="96">
        <v>112361191.4298</v>
      </c>
      <c r="F197" s="96">
        <v>0</v>
      </c>
      <c r="G197" s="96">
        <v>67053374.9943</v>
      </c>
      <c r="H197" s="96">
        <v>6592475.6784</v>
      </c>
      <c r="I197" s="96">
        <v>5382436.9927</v>
      </c>
      <c r="J197" s="96">
        <f t="shared" si="50"/>
        <v>2691218.49635</v>
      </c>
      <c r="K197" s="96">
        <f t="shared" si="43"/>
        <v>2691218.49635</v>
      </c>
      <c r="L197" s="96">
        <v>148101982.8394</v>
      </c>
      <c r="M197" s="105">
        <f t="shared" si="37"/>
        <v>336800243.43825</v>
      </c>
      <c r="N197" s="104"/>
      <c r="O197" s="97"/>
      <c r="P197" s="106">
        <v>14</v>
      </c>
      <c r="Q197" s="97"/>
      <c r="R197" s="96" t="s">
        <v>512</v>
      </c>
      <c r="S197" s="96">
        <v>83834563.6882</v>
      </c>
      <c r="T197" s="96">
        <v>0</v>
      </c>
      <c r="U197" s="96">
        <v>50029644.2653</v>
      </c>
      <c r="V197" s="96">
        <v>6737040.6933</v>
      </c>
      <c r="W197" s="96">
        <v>4015926.2386</v>
      </c>
      <c r="X197" s="96">
        <v>0</v>
      </c>
      <c r="Y197" s="96">
        <f t="shared" si="41"/>
        <v>4015926.2386</v>
      </c>
      <c r="Z197" s="96">
        <v>120509025.1026</v>
      </c>
      <c r="AA197" s="105">
        <f t="shared" si="38"/>
        <v>265126199.988</v>
      </c>
    </row>
    <row r="198" ht="24.9" customHeight="1" spans="1:27">
      <c r="A198" s="94"/>
      <c r="B198" s="97"/>
      <c r="C198" s="91">
        <v>16</v>
      </c>
      <c r="D198" s="96" t="s">
        <v>513</v>
      </c>
      <c r="E198" s="96">
        <v>105600244.4627</v>
      </c>
      <c r="F198" s="96">
        <v>0</v>
      </c>
      <c r="G198" s="96">
        <v>63018669.5365</v>
      </c>
      <c r="H198" s="96">
        <v>6347119.5004</v>
      </c>
      <c r="I198" s="96">
        <v>5058567.42</v>
      </c>
      <c r="J198" s="96">
        <f t="shared" si="50"/>
        <v>2529283.71</v>
      </c>
      <c r="K198" s="96">
        <f t="shared" si="43"/>
        <v>2529283.71</v>
      </c>
      <c r="L198" s="96">
        <v>142064481.1685</v>
      </c>
      <c r="M198" s="105">
        <f t="shared" si="37"/>
        <v>319559798.3781</v>
      </c>
      <c r="N198" s="104"/>
      <c r="O198" s="97"/>
      <c r="P198" s="106">
        <v>15</v>
      </c>
      <c r="Q198" s="97"/>
      <c r="R198" s="96" t="s">
        <v>514</v>
      </c>
      <c r="S198" s="96">
        <v>87809842.6297</v>
      </c>
      <c r="T198" s="96">
        <v>0</v>
      </c>
      <c r="U198" s="96">
        <v>52401956.8599</v>
      </c>
      <c r="V198" s="96">
        <v>7551697.732</v>
      </c>
      <c r="W198" s="96">
        <v>4206353.9847</v>
      </c>
      <c r="X198" s="96">
        <v>0</v>
      </c>
      <c r="Y198" s="96">
        <f t="shared" si="41"/>
        <v>4206353.9847</v>
      </c>
      <c r="Z198" s="96">
        <v>140555364.56</v>
      </c>
      <c r="AA198" s="105">
        <f t="shared" si="38"/>
        <v>292525215.7663</v>
      </c>
    </row>
    <row r="199" ht="24.9" customHeight="1" spans="1:27">
      <c r="A199" s="94"/>
      <c r="B199" s="97"/>
      <c r="C199" s="91">
        <v>17</v>
      </c>
      <c r="D199" s="96" t="s">
        <v>515</v>
      </c>
      <c r="E199" s="96">
        <v>106016544.5581</v>
      </c>
      <c r="F199" s="96">
        <v>0</v>
      </c>
      <c r="G199" s="96">
        <v>63267103.4134</v>
      </c>
      <c r="H199" s="96">
        <v>6640321.5066</v>
      </c>
      <c r="I199" s="96">
        <v>5078509.4391</v>
      </c>
      <c r="J199" s="96">
        <f t="shared" si="50"/>
        <v>2539254.71955</v>
      </c>
      <c r="K199" s="96">
        <f t="shared" si="43"/>
        <v>2539254.71955</v>
      </c>
      <c r="L199" s="96">
        <v>149279329.4632</v>
      </c>
      <c r="M199" s="105">
        <f t="shared" si="37"/>
        <v>327742553.66085</v>
      </c>
      <c r="N199" s="104"/>
      <c r="O199" s="97"/>
      <c r="P199" s="106">
        <v>16</v>
      </c>
      <c r="Q199" s="97"/>
      <c r="R199" s="96" t="s">
        <v>516</v>
      </c>
      <c r="S199" s="96">
        <v>106469698.3143</v>
      </c>
      <c r="T199" s="96">
        <v>0</v>
      </c>
      <c r="U199" s="96">
        <v>63537530.314</v>
      </c>
      <c r="V199" s="96">
        <v>8488369.9931</v>
      </c>
      <c r="W199" s="96">
        <v>5100216.8588</v>
      </c>
      <c r="X199" s="96">
        <v>0</v>
      </c>
      <c r="Y199" s="96">
        <f t="shared" si="41"/>
        <v>5100216.8588</v>
      </c>
      <c r="Z199" s="96">
        <v>163604143.6352</v>
      </c>
      <c r="AA199" s="105">
        <f t="shared" si="38"/>
        <v>347199959.1154</v>
      </c>
    </row>
    <row r="200" ht="24.9" customHeight="1" spans="1:27">
      <c r="A200" s="94"/>
      <c r="B200" s="98"/>
      <c r="C200" s="91">
        <v>18</v>
      </c>
      <c r="D200" s="96" t="s">
        <v>517</v>
      </c>
      <c r="E200" s="96">
        <v>116913829.6693</v>
      </c>
      <c r="F200" s="96">
        <v>0</v>
      </c>
      <c r="G200" s="96">
        <v>69770236.1738</v>
      </c>
      <c r="H200" s="96">
        <v>6812224.9029</v>
      </c>
      <c r="I200" s="96">
        <v>5600521.9753</v>
      </c>
      <c r="J200" s="96">
        <f t="shared" si="50"/>
        <v>2800260.98765</v>
      </c>
      <c r="K200" s="96">
        <f t="shared" si="43"/>
        <v>2800260.98765</v>
      </c>
      <c r="L200" s="96">
        <v>153509371.8889</v>
      </c>
      <c r="M200" s="105">
        <f t="shared" ref="M200:M263" si="53">E200+F200+G200+H200+K200+L200</f>
        <v>349805923.62255</v>
      </c>
      <c r="N200" s="104"/>
      <c r="O200" s="97"/>
      <c r="P200" s="106">
        <v>17</v>
      </c>
      <c r="Q200" s="97"/>
      <c r="R200" s="96" t="s">
        <v>518</v>
      </c>
      <c r="S200" s="96">
        <v>89379185.4444</v>
      </c>
      <c r="T200" s="96">
        <v>0</v>
      </c>
      <c r="U200" s="96">
        <v>53338487.8001</v>
      </c>
      <c r="V200" s="96">
        <v>7062287.222</v>
      </c>
      <c r="W200" s="96">
        <v>4281530.1973</v>
      </c>
      <c r="X200" s="96">
        <v>0</v>
      </c>
      <c r="Y200" s="96">
        <f t="shared" si="41"/>
        <v>4281530.1973</v>
      </c>
      <c r="Z200" s="96">
        <v>128512395.8616</v>
      </c>
      <c r="AA200" s="105">
        <f t="shared" ref="AA200:AA263" si="54">S200+T200+U200+V200+Y200+Z200</f>
        <v>282573886.5254</v>
      </c>
    </row>
    <row r="201" ht="24.9" customHeight="1" spans="1:27">
      <c r="A201" s="91"/>
      <c r="B201" s="99" t="s">
        <v>519</v>
      </c>
      <c r="C201" s="100"/>
      <c r="D201" s="101"/>
      <c r="E201" s="101">
        <f>SUM(E183:E200)</f>
        <v>1872807899.5124</v>
      </c>
      <c r="F201" s="101">
        <f t="shared" ref="F201:M201" si="55">SUM(F183:F200)</f>
        <v>0</v>
      </c>
      <c r="G201" s="101">
        <f t="shared" si="55"/>
        <v>1117628682.8238</v>
      </c>
      <c r="H201" s="101">
        <f t="shared" si="55"/>
        <v>111796715.1771</v>
      </c>
      <c r="I201" s="101">
        <f t="shared" si="55"/>
        <v>89713097.4702</v>
      </c>
      <c r="J201" s="101">
        <f t="shared" si="55"/>
        <v>44856548.7351</v>
      </c>
      <c r="K201" s="101">
        <f t="shared" si="55"/>
        <v>44856548.7351</v>
      </c>
      <c r="L201" s="101">
        <f t="shared" si="55"/>
        <v>2496837957.7775</v>
      </c>
      <c r="M201" s="101">
        <f t="shared" si="55"/>
        <v>5643927804.0259</v>
      </c>
      <c r="N201" s="104"/>
      <c r="O201" s="97"/>
      <c r="P201" s="106">
        <v>18</v>
      </c>
      <c r="Q201" s="97"/>
      <c r="R201" s="96" t="s">
        <v>520</v>
      </c>
      <c r="S201" s="96">
        <v>83068654.9996</v>
      </c>
      <c r="T201" s="96">
        <v>0</v>
      </c>
      <c r="U201" s="96">
        <v>49572575.754</v>
      </c>
      <c r="V201" s="96">
        <v>7273377.3788</v>
      </c>
      <c r="W201" s="96">
        <v>3979236.9226</v>
      </c>
      <c r="X201" s="96">
        <v>0</v>
      </c>
      <c r="Y201" s="96">
        <f t="shared" si="41"/>
        <v>3979236.9226</v>
      </c>
      <c r="Z201" s="96">
        <v>133706710.4472</v>
      </c>
      <c r="AA201" s="105">
        <f t="shared" si="54"/>
        <v>277600555.5022</v>
      </c>
    </row>
    <row r="202" ht="24.9" customHeight="1" spans="1:27">
      <c r="A202" s="94">
        <v>10</v>
      </c>
      <c r="B202" s="95" t="s">
        <v>521</v>
      </c>
      <c r="C202" s="91">
        <v>1</v>
      </c>
      <c r="D202" s="96" t="s">
        <v>522</v>
      </c>
      <c r="E202" s="96">
        <v>81870217.1062</v>
      </c>
      <c r="F202" s="96">
        <v>0</v>
      </c>
      <c r="G202" s="96">
        <v>48857388.3796</v>
      </c>
      <c r="H202" s="96">
        <v>6884668.1886</v>
      </c>
      <c r="I202" s="96">
        <v>3921828.1646</v>
      </c>
      <c r="J202" s="96">
        <f t="shared" si="50"/>
        <v>1960914.0823</v>
      </c>
      <c r="K202" s="96">
        <f t="shared" ref="K202:K226" si="56">I202-J202</f>
        <v>1960914.0823</v>
      </c>
      <c r="L202" s="119">
        <v>133728855.8838</v>
      </c>
      <c r="M202" s="105">
        <f t="shared" si="53"/>
        <v>273302043.6405</v>
      </c>
      <c r="N202" s="104"/>
      <c r="O202" s="97"/>
      <c r="P202" s="106">
        <v>19</v>
      </c>
      <c r="Q202" s="97"/>
      <c r="R202" s="96" t="s">
        <v>523</v>
      </c>
      <c r="S202" s="96">
        <v>78902113.9127</v>
      </c>
      <c r="T202" s="96">
        <v>0</v>
      </c>
      <c r="U202" s="96">
        <v>47086124.3522</v>
      </c>
      <c r="V202" s="96">
        <v>6626180.7389</v>
      </c>
      <c r="W202" s="96">
        <v>3779647.148</v>
      </c>
      <c r="X202" s="96">
        <v>0</v>
      </c>
      <c r="Y202" s="96">
        <f t="shared" si="41"/>
        <v>3779647.148</v>
      </c>
      <c r="Z202" s="96">
        <v>117781084.1734</v>
      </c>
      <c r="AA202" s="105">
        <f t="shared" si="54"/>
        <v>254175150.3252</v>
      </c>
    </row>
    <row r="203" ht="24.9" customHeight="1" spans="1:27">
      <c r="A203" s="94"/>
      <c r="B203" s="97"/>
      <c r="C203" s="91">
        <v>2</v>
      </c>
      <c r="D203" s="96" t="s">
        <v>524</v>
      </c>
      <c r="E203" s="96">
        <v>89235288.2748</v>
      </c>
      <c r="F203" s="96">
        <v>0</v>
      </c>
      <c r="G203" s="96">
        <v>53252614.8153</v>
      </c>
      <c r="H203" s="96">
        <v>7313357.7324</v>
      </c>
      <c r="I203" s="96">
        <v>4274637.0927</v>
      </c>
      <c r="J203" s="96">
        <f t="shared" si="50"/>
        <v>2137318.54635</v>
      </c>
      <c r="K203" s="96">
        <f t="shared" si="56"/>
        <v>2137318.54635</v>
      </c>
      <c r="L203" s="119">
        <v>144277658.2727</v>
      </c>
      <c r="M203" s="105">
        <f t="shared" si="53"/>
        <v>296216237.64155</v>
      </c>
      <c r="N203" s="104"/>
      <c r="O203" s="98"/>
      <c r="P203" s="106">
        <v>20</v>
      </c>
      <c r="Q203" s="98"/>
      <c r="R203" s="96" t="s">
        <v>525</v>
      </c>
      <c r="S203" s="96">
        <v>107017342.1198</v>
      </c>
      <c r="T203" s="96">
        <v>0</v>
      </c>
      <c r="U203" s="96">
        <v>63864345.6939</v>
      </c>
      <c r="V203" s="96">
        <v>8781715.3219</v>
      </c>
      <c r="W203" s="96">
        <v>5126450.6344</v>
      </c>
      <c r="X203" s="96">
        <v>0</v>
      </c>
      <c r="Y203" s="96">
        <f t="shared" si="41"/>
        <v>5126450.6344</v>
      </c>
      <c r="Z203" s="96">
        <v>170822518.6798</v>
      </c>
      <c r="AA203" s="105">
        <f t="shared" si="54"/>
        <v>355612372.4498</v>
      </c>
    </row>
    <row r="204" ht="24.9" customHeight="1" spans="1:27">
      <c r="A204" s="94"/>
      <c r="B204" s="97"/>
      <c r="C204" s="91">
        <v>3</v>
      </c>
      <c r="D204" s="96" t="s">
        <v>526</v>
      </c>
      <c r="E204" s="96">
        <v>76281466.2207</v>
      </c>
      <c r="F204" s="96">
        <v>0</v>
      </c>
      <c r="G204" s="96">
        <v>45522210.0667</v>
      </c>
      <c r="H204" s="96">
        <v>6668884.2199</v>
      </c>
      <c r="I204" s="96">
        <v>3654110.2886</v>
      </c>
      <c r="J204" s="96">
        <f t="shared" si="50"/>
        <v>1827055.1443</v>
      </c>
      <c r="K204" s="96">
        <f t="shared" si="56"/>
        <v>1827055.1443</v>
      </c>
      <c r="L204" s="119">
        <v>128419040.244</v>
      </c>
      <c r="M204" s="105">
        <f t="shared" si="53"/>
        <v>258718655.8956</v>
      </c>
      <c r="N204" s="104"/>
      <c r="O204" s="91"/>
      <c r="P204" s="100" t="s">
        <v>527</v>
      </c>
      <c r="Q204" s="111"/>
      <c r="R204" s="101"/>
      <c r="S204" s="101">
        <f>SUM(S184:S203)</f>
        <v>1946904538.7724</v>
      </c>
      <c r="T204" s="101">
        <f t="shared" ref="T204:X204" si="57">SUM(T184:T203)</f>
        <v>0</v>
      </c>
      <c r="U204" s="101">
        <f t="shared" si="57"/>
        <v>1161847061.7399</v>
      </c>
      <c r="V204" s="101">
        <f t="shared" si="57"/>
        <v>159628264.52</v>
      </c>
      <c r="W204" s="101">
        <f t="shared" si="57"/>
        <v>93262548.0153</v>
      </c>
      <c r="X204" s="101">
        <f t="shared" si="57"/>
        <v>0</v>
      </c>
      <c r="Y204" s="101">
        <f t="shared" si="41"/>
        <v>93262548.0153</v>
      </c>
      <c r="Z204" s="101">
        <f>SUM(Z184:Z203)</f>
        <v>3022588251.9824</v>
      </c>
      <c r="AA204" s="101">
        <f>SUM(AA184:AA203)</f>
        <v>6384230665.03</v>
      </c>
    </row>
    <row r="205" ht="33.75" customHeight="1" spans="1:27">
      <c r="A205" s="94"/>
      <c r="B205" s="97"/>
      <c r="C205" s="91">
        <v>4</v>
      </c>
      <c r="D205" s="96" t="s">
        <v>528</v>
      </c>
      <c r="E205" s="96">
        <v>109630260.1439</v>
      </c>
      <c r="F205" s="96">
        <v>0</v>
      </c>
      <c r="G205" s="96">
        <v>65423647.174</v>
      </c>
      <c r="H205" s="96">
        <v>8138202.6122</v>
      </c>
      <c r="I205" s="96">
        <v>5251617.2195</v>
      </c>
      <c r="J205" s="96">
        <f t="shared" si="50"/>
        <v>2625808.60975</v>
      </c>
      <c r="K205" s="96">
        <f t="shared" si="56"/>
        <v>2625808.60975</v>
      </c>
      <c r="L205" s="119">
        <v>164574690.8579</v>
      </c>
      <c r="M205" s="105">
        <f t="shared" si="53"/>
        <v>350392609.39775</v>
      </c>
      <c r="N205" s="104"/>
      <c r="O205" s="95">
        <v>28</v>
      </c>
      <c r="P205" s="106">
        <v>1</v>
      </c>
      <c r="Q205" s="120" t="s">
        <v>113</v>
      </c>
      <c r="R205" s="113" t="s">
        <v>529</v>
      </c>
      <c r="S205" s="96">
        <v>103156114.3032</v>
      </c>
      <c r="T205" s="96">
        <v>0</v>
      </c>
      <c r="U205" s="96">
        <v>61560094.9696</v>
      </c>
      <c r="V205" s="96">
        <v>6839293.4483</v>
      </c>
      <c r="W205" s="96">
        <v>4941486.2782</v>
      </c>
      <c r="X205" s="96">
        <f t="shared" ref="X205:X222" si="58">W205/2</f>
        <v>2470743.1391</v>
      </c>
      <c r="Y205" s="96">
        <f t="shared" si="41"/>
        <v>2470743.1391</v>
      </c>
      <c r="Z205" s="96">
        <v>148762755.6612</v>
      </c>
      <c r="AA205" s="105">
        <f t="shared" si="54"/>
        <v>322789001.5214</v>
      </c>
    </row>
    <row r="206" ht="24.9" customHeight="1" spans="1:27">
      <c r="A206" s="94"/>
      <c r="B206" s="97"/>
      <c r="C206" s="91">
        <v>5</v>
      </c>
      <c r="D206" s="96" t="s">
        <v>530</v>
      </c>
      <c r="E206" s="96">
        <v>99746501.4642</v>
      </c>
      <c r="F206" s="96">
        <v>0</v>
      </c>
      <c r="G206" s="96">
        <v>59525352.8548</v>
      </c>
      <c r="H206" s="96">
        <v>8032215.6227</v>
      </c>
      <c r="I206" s="96">
        <v>4778155.6295</v>
      </c>
      <c r="J206" s="96">
        <f t="shared" si="50"/>
        <v>2389077.81475</v>
      </c>
      <c r="K206" s="96">
        <f t="shared" si="56"/>
        <v>2389077.81475</v>
      </c>
      <c r="L206" s="119">
        <v>161966659.4201</v>
      </c>
      <c r="M206" s="105">
        <f t="shared" si="53"/>
        <v>331659807.17655</v>
      </c>
      <c r="N206" s="104"/>
      <c r="O206" s="97"/>
      <c r="P206" s="106">
        <v>2</v>
      </c>
      <c r="Q206" s="121"/>
      <c r="R206" s="113" t="s">
        <v>531</v>
      </c>
      <c r="S206" s="96">
        <v>109122625.1048</v>
      </c>
      <c r="T206" s="96">
        <v>0</v>
      </c>
      <c r="U206" s="96">
        <v>65120707.6784</v>
      </c>
      <c r="V206" s="96">
        <v>7297722.4109</v>
      </c>
      <c r="W206" s="96">
        <v>5227299.9835</v>
      </c>
      <c r="X206" s="96">
        <f t="shared" si="58"/>
        <v>2613649.99175</v>
      </c>
      <c r="Y206" s="96">
        <f t="shared" si="41"/>
        <v>2613649.99175</v>
      </c>
      <c r="Z206" s="96">
        <v>160043358.6225</v>
      </c>
      <c r="AA206" s="105">
        <f t="shared" si="54"/>
        <v>344198063.80835</v>
      </c>
    </row>
    <row r="207" ht="24.9" customHeight="1" spans="1:27">
      <c r="A207" s="94"/>
      <c r="B207" s="97"/>
      <c r="C207" s="91">
        <v>6</v>
      </c>
      <c r="D207" s="96" t="s">
        <v>532</v>
      </c>
      <c r="E207" s="96">
        <v>102174403.7242</v>
      </c>
      <c r="F207" s="96">
        <v>0</v>
      </c>
      <c r="G207" s="96">
        <v>60974243.1577</v>
      </c>
      <c r="H207" s="96">
        <v>8065657.5396</v>
      </c>
      <c r="I207" s="96">
        <v>4894459.4064</v>
      </c>
      <c r="J207" s="96">
        <f t="shared" si="50"/>
        <v>2447229.7032</v>
      </c>
      <c r="K207" s="96">
        <f t="shared" si="56"/>
        <v>2447229.7032</v>
      </c>
      <c r="L207" s="119">
        <v>162789567.6944</v>
      </c>
      <c r="M207" s="105">
        <f t="shared" si="53"/>
        <v>336451101.8191</v>
      </c>
      <c r="N207" s="104"/>
      <c r="O207" s="97"/>
      <c r="P207" s="106">
        <v>3</v>
      </c>
      <c r="Q207" s="121"/>
      <c r="R207" s="113" t="s">
        <v>533</v>
      </c>
      <c r="S207" s="96">
        <v>111095814.3784</v>
      </c>
      <c r="T207" s="96">
        <v>0</v>
      </c>
      <c r="U207" s="96">
        <v>66298240.5849</v>
      </c>
      <c r="V207" s="96">
        <v>7485164.3551</v>
      </c>
      <c r="W207" s="96">
        <v>5321821.6489</v>
      </c>
      <c r="X207" s="96">
        <f t="shared" si="58"/>
        <v>2660910.82445</v>
      </c>
      <c r="Y207" s="96">
        <f t="shared" si="41"/>
        <v>2660910.82445</v>
      </c>
      <c r="Z207" s="96">
        <v>164655759.4999</v>
      </c>
      <c r="AA207" s="105">
        <f t="shared" si="54"/>
        <v>352195889.64275</v>
      </c>
    </row>
    <row r="208" ht="24.9" customHeight="1" spans="1:27">
      <c r="A208" s="94"/>
      <c r="B208" s="97"/>
      <c r="C208" s="91">
        <v>7</v>
      </c>
      <c r="D208" s="96" t="s">
        <v>534</v>
      </c>
      <c r="E208" s="96">
        <v>108323721.5321</v>
      </c>
      <c r="F208" s="96">
        <v>0</v>
      </c>
      <c r="G208" s="96">
        <v>64643948.9315</v>
      </c>
      <c r="H208" s="96">
        <v>7827563.035</v>
      </c>
      <c r="I208" s="96">
        <v>5189030.1139</v>
      </c>
      <c r="J208" s="96">
        <f t="shared" si="50"/>
        <v>2594515.05695</v>
      </c>
      <c r="K208" s="96">
        <f t="shared" si="56"/>
        <v>2594515.05695</v>
      </c>
      <c r="L208" s="119">
        <v>156930754.6773</v>
      </c>
      <c r="M208" s="105">
        <f t="shared" si="53"/>
        <v>340320503.23285</v>
      </c>
      <c r="N208" s="104"/>
      <c r="O208" s="97"/>
      <c r="P208" s="106">
        <v>4</v>
      </c>
      <c r="Q208" s="121"/>
      <c r="R208" s="113" t="s">
        <v>535</v>
      </c>
      <c r="S208" s="96">
        <v>82401671.665</v>
      </c>
      <c r="T208" s="96">
        <v>0</v>
      </c>
      <c r="U208" s="96">
        <v>49174542.5622</v>
      </c>
      <c r="V208" s="96">
        <v>5728747.1064</v>
      </c>
      <c r="W208" s="96">
        <v>3947286.4268</v>
      </c>
      <c r="X208" s="96">
        <f t="shared" si="58"/>
        <v>1973643.2134</v>
      </c>
      <c r="Y208" s="96">
        <f t="shared" ref="Y208:Y271" si="59">W208-X208</f>
        <v>1973643.2134</v>
      </c>
      <c r="Z208" s="96">
        <v>121435441.3513</v>
      </c>
      <c r="AA208" s="105">
        <f t="shared" si="54"/>
        <v>260714045.8983</v>
      </c>
    </row>
    <row r="209" ht="24.9" customHeight="1" spans="1:27">
      <c r="A209" s="94"/>
      <c r="B209" s="97"/>
      <c r="C209" s="91">
        <v>8</v>
      </c>
      <c r="D209" s="96" t="s">
        <v>536</v>
      </c>
      <c r="E209" s="96">
        <v>101880044.8559</v>
      </c>
      <c r="F209" s="96">
        <v>0</v>
      </c>
      <c r="G209" s="96">
        <v>60798579.6984</v>
      </c>
      <c r="H209" s="96">
        <v>7575996.2153</v>
      </c>
      <c r="I209" s="96">
        <v>4880358.7367</v>
      </c>
      <c r="J209" s="96">
        <f t="shared" si="50"/>
        <v>2440179.36835</v>
      </c>
      <c r="K209" s="96">
        <f t="shared" si="56"/>
        <v>2440179.36835</v>
      </c>
      <c r="L209" s="119">
        <v>150740427.184</v>
      </c>
      <c r="M209" s="105">
        <f t="shared" si="53"/>
        <v>323435227.32195</v>
      </c>
      <c r="N209" s="104"/>
      <c r="O209" s="97"/>
      <c r="P209" s="106">
        <v>5</v>
      </c>
      <c r="Q209" s="121"/>
      <c r="R209" s="96" t="s">
        <v>537</v>
      </c>
      <c r="S209" s="96">
        <v>86346979.4791</v>
      </c>
      <c r="T209" s="96">
        <v>0</v>
      </c>
      <c r="U209" s="96">
        <v>51528969.3974</v>
      </c>
      <c r="V209" s="96">
        <v>6315903.562</v>
      </c>
      <c r="W209" s="96">
        <v>4136278.4663</v>
      </c>
      <c r="X209" s="96">
        <f t="shared" si="58"/>
        <v>2068139.23315</v>
      </c>
      <c r="Y209" s="96">
        <f t="shared" si="59"/>
        <v>2068139.23315</v>
      </c>
      <c r="Z209" s="96">
        <v>135883653.377</v>
      </c>
      <c r="AA209" s="105">
        <f t="shared" si="54"/>
        <v>282143645.04865</v>
      </c>
    </row>
    <row r="210" ht="24.9" customHeight="1" spans="1:27">
      <c r="A210" s="94"/>
      <c r="B210" s="97"/>
      <c r="C210" s="91">
        <v>9</v>
      </c>
      <c r="D210" s="96" t="s">
        <v>538</v>
      </c>
      <c r="E210" s="96">
        <v>95861614.297</v>
      </c>
      <c r="F210" s="96">
        <v>0</v>
      </c>
      <c r="G210" s="96">
        <v>57206983.027</v>
      </c>
      <c r="H210" s="96">
        <v>7355769.2491</v>
      </c>
      <c r="I210" s="96">
        <v>4592057.9197</v>
      </c>
      <c r="J210" s="96">
        <f t="shared" si="50"/>
        <v>2296028.95985</v>
      </c>
      <c r="K210" s="96">
        <f t="shared" si="56"/>
        <v>2296028.95985</v>
      </c>
      <c r="L210" s="119">
        <v>145321282.302</v>
      </c>
      <c r="M210" s="105">
        <f t="shared" si="53"/>
        <v>308041677.83495</v>
      </c>
      <c r="N210" s="104"/>
      <c r="O210" s="97"/>
      <c r="P210" s="106">
        <v>6</v>
      </c>
      <c r="Q210" s="121"/>
      <c r="R210" s="96" t="s">
        <v>539</v>
      </c>
      <c r="S210" s="96">
        <v>132695001.8785</v>
      </c>
      <c r="T210" s="96">
        <v>0</v>
      </c>
      <c r="U210" s="96">
        <v>79187908.2769</v>
      </c>
      <c r="V210" s="96">
        <v>8962879.0571</v>
      </c>
      <c r="W210" s="96">
        <v>6356487.3047</v>
      </c>
      <c r="X210" s="96">
        <f t="shared" si="58"/>
        <v>3178243.65235</v>
      </c>
      <c r="Y210" s="96">
        <f t="shared" si="59"/>
        <v>3178243.65235</v>
      </c>
      <c r="Z210" s="96">
        <v>201018018.8698</v>
      </c>
      <c r="AA210" s="105">
        <f t="shared" si="54"/>
        <v>425042051.73465</v>
      </c>
    </row>
    <row r="211" ht="24.9" customHeight="1" spans="1:27">
      <c r="A211" s="94"/>
      <c r="B211" s="97"/>
      <c r="C211" s="91">
        <v>10</v>
      </c>
      <c r="D211" s="96" t="s">
        <v>540</v>
      </c>
      <c r="E211" s="96">
        <v>107194680.671</v>
      </c>
      <c r="F211" s="96">
        <v>0</v>
      </c>
      <c r="G211" s="96">
        <v>63970175.3689</v>
      </c>
      <c r="H211" s="96">
        <v>8353735.7664</v>
      </c>
      <c r="I211" s="96">
        <v>5134945.6812</v>
      </c>
      <c r="J211" s="96">
        <f t="shared" si="50"/>
        <v>2567472.8406</v>
      </c>
      <c r="K211" s="96">
        <f t="shared" si="56"/>
        <v>2567472.8406</v>
      </c>
      <c r="L211" s="119">
        <v>169878334.6857</v>
      </c>
      <c r="M211" s="105">
        <f t="shared" si="53"/>
        <v>351964399.3326</v>
      </c>
      <c r="N211" s="104"/>
      <c r="O211" s="97"/>
      <c r="P211" s="106">
        <v>7</v>
      </c>
      <c r="Q211" s="121"/>
      <c r="R211" s="96" t="s">
        <v>541</v>
      </c>
      <c r="S211" s="96">
        <v>93454644.3246</v>
      </c>
      <c r="T211" s="96">
        <v>0</v>
      </c>
      <c r="U211" s="96">
        <v>55770584.4083</v>
      </c>
      <c r="V211" s="96">
        <v>6285292.2645</v>
      </c>
      <c r="W211" s="96">
        <v>4476756.8619</v>
      </c>
      <c r="X211" s="96">
        <f t="shared" si="58"/>
        <v>2238378.43095</v>
      </c>
      <c r="Y211" s="96">
        <f t="shared" si="59"/>
        <v>2238378.43095</v>
      </c>
      <c r="Z211" s="96">
        <v>135130398.4102</v>
      </c>
      <c r="AA211" s="105">
        <f t="shared" si="54"/>
        <v>292879297.83855</v>
      </c>
    </row>
    <row r="212" ht="24.9" customHeight="1" spans="1:27">
      <c r="A212" s="94"/>
      <c r="B212" s="97"/>
      <c r="C212" s="91">
        <v>11</v>
      </c>
      <c r="D212" s="96" t="s">
        <v>542</v>
      </c>
      <c r="E212" s="96">
        <v>90076570.3453</v>
      </c>
      <c r="F212" s="96">
        <v>0</v>
      </c>
      <c r="G212" s="96">
        <v>53754663.6228</v>
      </c>
      <c r="H212" s="96">
        <v>6866275.1343</v>
      </c>
      <c r="I212" s="96">
        <v>4314937.0191</v>
      </c>
      <c r="J212" s="96">
        <f t="shared" si="50"/>
        <v>2157468.50955</v>
      </c>
      <c r="K212" s="96">
        <f t="shared" si="56"/>
        <v>2157468.50955</v>
      </c>
      <c r="L212" s="119">
        <v>133276256.333</v>
      </c>
      <c r="M212" s="105">
        <f t="shared" si="53"/>
        <v>286131233.94495</v>
      </c>
      <c r="N212" s="104"/>
      <c r="O212" s="97"/>
      <c r="P212" s="106">
        <v>8</v>
      </c>
      <c r="Q212" s="121"/>
      <c r="R212" s="96" t="s">
        <v>543</v>
      </c>
      <c r="S212" s="96">
        <v>94155982.1688</v>
      </c>
      <c r="T212" s="96">
        <v>0</v>
      </c>
      <c r="U212" s="96">
        <v>56189119.2144</v>
      </c>
      <c r="V212" s="96">
        <v>6850257.6196</v>
      </c>
      <c r="W212" s="96">
        <v>4510353.0415</v>
      </c>
      <c r="X212" s="96">
        <f t="shared" si="58"/>
        <v>2255176.52075</v>
      </c>
      <c r="Y212" s="96">
        <f t="shared" si="59"/>
        <v>2255176.52075</v>
      </c>
      <c r="Z212" s="96">
        <v>149032552.0168</v>
      </c>
      <c r="AA212" s="105">
        <f t="shared" si="54"/>
        <v>308483087.54035</v>
      </c>
    </row>
    <row r="213" ht="24.9" customHeight="1" spans="1:27">
      <c r="A213" s="94"/>
      <c r="B213" s="97"/>
      <c r="C213" s="91">
        <v>12</v>
      </c>
      <c r="D213" s="96" t="s">
        <v>544</v>
      </c>
      <c r="E213" s="96">
        <v>92900359.5615</v>
      </c>
      <c r="F213" s="96">
        <v>0</v>
      </c>
      <c r="G213" s="96">
        <v>55439805.9286</v>
      </c>
      <c r="H213" s="96">
        <v>7417517.3599</v>
      </c>
      <c r="I213" s="96">
        <v>4450204.9647</v>
      </c>
      <c r="J213" s="96">
        <f t="shared" si="50"/>
        <v>2225102.48235</v>
      </c>
      <c r="K213" s="96">
        <f t="shared" si="56"/>
        <v>2225102.48235</v>
      </c>
      <c r="L213" s="119">
        <v>146840723.6513</v>
      </c>
      <c r="M213" s="105">
        <f t="shared" si="53"/>
        <v>304823508.98365</v>
      </c>
      <c r="N213" s="104"/>
      <c r="O213" s="97"/>
      <c r="P213" s="106">
        <v>9</v>
      </c>
      <c r="Q213" s="121"/>
      <c r="R213" s="96" t="s">
        <v>545</v>
      </c>
      <c r="S213" s="96">
        <v>113198481.7416</v>
      </c>
      <c r="T213" s="96">
        <v>0</v>
      </c>
      <c r="U213" s="96">
        <v>67553041.6545</v>
      </c>
      <c r="V213" s="96">
        <v>7533882.0618</v>
      </c>
      <c r="W213" s="96">
        <v>5422545.7018</v>
      </c>
      <c r="X213" s="96">
        <f t="shared" si="58"/>
        <v>2711272.8509</v>
      </c>
      <c r="Y213" s="96">
        <f t="shared" si="59"/>
        <v>2711272.8509</v>
      </c>
      <c r="Z213" s="96">
        <v>165854560.5181</v>
      </c>
      <c r="AA213" s="105">
        <f t="shared" si="54"/>
        <v>356851238.8269</v>
      </c>
    </row>
    <row r="214" ht="24.9" customHeight="1" spans="1:27">
      <c r="A214" s="94"/>
      <c r="B214" s="97"/>
      <c r="C214" s="91">
        <v>13</v>
      </c>
      <c r="D214" s="96" t="s">
        <v>546</v>
      </c>
      <c r="E214" s="96">
        <v>85094724.4758</v>
      </c>
      <c r="F214" s="96">
        <v>0</v>
      </c>
      <c r="G214" s="96">
        <v>50781665.7843</v>
      </c>
      <c r="H214" s="96">
        <v>7187054.7784</v>
      </c>
      <c r="I214" s="96">
        <v>4076291.7078</v>
      </c>
      <c r="J214" s="96">
        <f t="shared" si="50"/>
        <v>2038145.8539</v>
      </c>
      <c r="K214" s="96">
        <f t="shared" si="56"/>
        <v>2038145.8539</v>
      </c>
      <c r="L214" s="119">
        <v>141169710.0582</v>
      </c>
      <c r="M214" s="105">
        <f t="shared" si="53"/>
        <v>286271300.9506</v>
      </c>
      <c r="N214" s="104"/>
      <c r="O214" s="97"/>
      <c r="P214" s="106">
        <v>10</v>
      </c>
      <c r="Q214" s="121"/>
      <c r="R214" s="96" t="s">
        <v>547</v>
      </c>
      <c r="S214" s="96">
        <v>122834243.9613</v>
      </c>
      <c r="T214" s="96">
        <v>0</v>
      </c>
      <c r="U214" s="96">
        <v>73303340.0382</v>
      </c>
      <c r="V214" s="96">
        <v>8215261.1182</v>
      </c>
      <c r="W214" s="96">
        <v>5884127.5199</v>
      </c>
      <c r="X214" s="96">
        <f t="shared" si="58"/>
        <v>2942063.75995</v>
      </c>
      <c r="Y214" s="96">
        <f t="shared" si="59"/>
        <v>2942063.75995</v>
      </c>
      <c r="Z214" s="96">
        <v>182621316.6066</v>
      </c>
      <c r="AA214" s="105">
        <f t="shared" si="54"/>
        <v>389916225.48425</v>
      </c>
    </row>
    <row r="215" ht="24.9" customHeight="1" spans="1:27">
      <c r="A215" s="94"/>
      <c r="B215" s="97"/>
      <c r="C215" s="91">
        <v>14</v>
      </c>
      <c r="D215" s="96" t="s">
        <v>548</v>
      </c>
      <c r="E215" s="96">
        <v>83338799.0993</v>
      </c>
      <c r="F215" s="96">
        <v>0</v>
      </c>
      <c r="G215" s="96">
        <v>49733788.6549</v>
      </c>
      <c r="H215" s="96">
        <v>7011329.4488</v>
      </c>
      <c r="I215" s="96">
        <v>3992177.6326</v>
      </c>
      <c r="J215" s="96">
        <f t="shared" si="50"/>
        <v>1996088.8163</v>
      </c>
      <c r="K215" s="96">
        <f t="shared" si="56"/>
        <v>1996088.8163</v>
      </c>
      <c r="L215" s="119">
        <v>136845620.9727</v>
      </c>
      <c r="M215" s="105">
        <f t="shared" si="53"/>
        <v>278925626.992</v>
      </c>
      <c r="N215" s="104"/>
      <c r="O215" s="97"/>
      <c r="P215" s="106">
        <v>11</v>
      </c>
      <c r="Q215" s="121"/>
      <c r="R215" s="96" t="s">
        <v>549</v>
      </c>
      <c r="S215" s="96">
        <v>93986532.9505</v>
      </c>
      <c r="T215" s="96">
        <v>0</v>
      </c>
      <c r="U215" s="96">
        <v>56087997.6275</v>
      </c>
      <c r="V215" s="96">
        <v>6595274.9469</v>
      </c>
      <c r="W215" s="96">
        <v>4502235.9173</v>
      </c>
      <c r="X215" s="96">
        <f t="shared" si="58"/>
        <v>2251117.95865</v>
      </c>
      <c r="Y215" s="96">
        <f t="shared" si="59"/>
        <v>2251117.95865</v>
      </c>
      <c r="Z215" s="96">
        <v>142758170.3212</v>
      </c>
      <c r="AA215" s="105">
        <f t="shared" si="54"/>
        <v>301679093.80475</v>
      </c>
    </row>
    <row r="216" ht="24.9" customHeight="1" spans="1:27">
      <c r="A216" s="94"/>
      <c r="B216" s="97"/>
      <c r="C216" s="91">
        <v>15</v>
      </c>
      <c r="D216" s="96" t="s">
        <v>550</v>
      </c>
      <c r="E216" s="96">
        <v>90432209.4</v>
      </c>
      <c r="F216" s="96">
        <v>0</v>
      </c>
      <c r="G216" s="96">
        <v>53966897.0335</v>
      </c>
      <c r="H216" s="96">
        <v>7420837.6645</v>
      </c>
      <c r="I216" s="96">
        <v>4331973.193</v>
      </c>
      <c r="J216" s="96">
        <f t="shared" si="50"/>
        <v>2165986.5965</v>
      </c>
      <c r="K216" s="96">
        <f t="shared" si="56"/>
        <v>2165986.5965</v>
      </c>
      <c r="L216" s="119">
        <v>146922426.6871</v>
      </c>
      <c r="M216" s="105">
        <f t="shared" si="53"/>
        <v>300908357.3816</v>
      </c>
      <c r="N216" s="104"/>
      <c r="O216" s="97"/>
      <c r="P216" s="106">
        <v>12</v>
      </c>
      <c r="Q216" s="121"/>
      <c r="R216" s="96" t="s">
        <v>551</v>
      </c>
      <c r="S216" s="96">
        <v>97282222.2646</v>
      </c>
      <c r="T216" s="96">
        <v>0</v>
      </c>
      <c r="U216" s="96">
        <v>58054754.0194</v>
      </c>
      <c r="V216" s="96">
        <v>6808968.7958</v>
      </c>
      <c r="W216" s="96">
        <v>4660109.2885</v>
      </c>
      <c r="X216" s="96">
        <f t="shared" si="58"/>
        <v>2330054.64425</v>
      </c>
      <c r="Y216" s="96">
        <f t="shared" si="59"/>
        <v>2330054.64425</v>
      </c>
      <c r="Z216" s="96">
        <v>148016554.1939</v>
      </c>
      <c r="AA216" s="105">
        <f t="shared" si="54"/>
        <v>312492553.91795</v>
      </c>
    </row>
    <row r="217" ht="24.9" customHeight="1" spans="1:27">
      <c r="A217" s="94"/>
      <c r="B217" s="97"/>
      <c r="C217" s="91">
        <v>16</v>
      </c>
      <c r="D217" s="96" t="s">
        <v>552</v>
      </c>
      <c r="E217" s="96">
        <v>74682770.2517</v>
      </c>
      <c r="F217" s="96">
        <v>0</v>
      </c>
      <c r="G217" s="96">
        <v>44568162.1525</v>
      </c>
      <c r="H217" s="96">
        <v>6442709.37</v>
      </c>
      <c r="I217" s="96">
        <v>3577527.9721</v>
      </c>
      <c r="J217" s="96">
        <f t="shared" si="50"/>
        <v>1788763.98605</v>
      </c>
      <c r="K217" s="96">
        <f t="shared" si="56"/>
        <v>1788763.98605</v>
      </c>
      <c r="L217" s="119">
        <v>122853535.2475</v>
      </c>
      <c r="M217" s="105">
        <f t="shared" si="53"/>
        <v>250335941.00775</v>
      </c>
      <c r="N217" s="104"/>
      <c r="O217" s="97"/>
      <c r="P217" s="106">
        <v>13</v>
      </c>
      <c r="Q217" s="121"/>
      <c r="R217" s="96" t="s">
        <v>553</v>
      </c>
      <c r="S217" s="96">
        <v>90405963.7404</v>
      </c>
      <c r="T217" s="96">
        <v>0</v>
      </c>
      <c r="U217" s="96">
        <v>53951234.5078</v>
      </c>
      <c r="V217" s="96">
        <v>6478084.9153</v>
      </c>
      <c r="W217" s="96">
        <v>4330715.9474</v>
      </c>
      <c r="X217" s="96">
        <f t="shared" si="58"/>
        <v>2165357.9737</v>
      </c>
      <c r="Y217" s="96">
        <f t="shared" si="59"/>
        <v>2165357.9737</v>
      </c>
      <c r="Z217" s="96">
        <v>139874464.6115</v>
      </c>
      <c r="AA217" s="105">
        <f t="shared" si="54"/>
        <v>292875105.7487</v>
      </c>
    </row>
    <row r="218" ht="24.9" customHeight="1" spans="1:27">
      <c r="A218" s="94"/>
      <c r="B218" s="97"/>
      <c r="C218" s="91">
        <v>17</v>
      </c>
      <c r="D218" s="96" t="s">
        <v>554</v>
      </c>
      <c r="E218" s="96">
        <v>94068722.685</v>
      </c>
      <c r="F218" s="96">
        <v>0</v>
      </c>
      <c r="G218" s="96">
        <v>56137045.6931</v>
      </c>
      <c r="H218" s="96">
        <v>7686999.4922</v>
      </c>
      <c r="I218" s="96">
        <v>4506173.0513</v>
      </c>
      <c r="J218" s="96">
        <f t="shared" si="50"/>
        <v>2253086.52565</v>
      </c>
      <c r="K218" s="96">
        <f t="shared" si="56"/>
        <v>2253086.52565</v>
      </c>
      <c r="L218" s="119">
        <v>153471894.863</v>
      </c>
      <c r="M218" s="105">
        <f t="shared" si="53"/>
        <v>313617749.25895</v>
      </c>
      <c r="N218" s="104"/>
      <c r="O218" s="97"/>
      <c r="P218" s="106">
        <v>14</v>
      </c>
      <c r="Q218" s="121"/>
      <c r="R218" s="96" t="s">
        <v>555</v>
      </c>
      <c r="S218" s="96">
        <v>113064994.4365</v>
      </c>
      <c r="T218" s="96">
        <v>0</v>
      </c>
      <c r="U218" s="96">
        <v>67473380.9263</v>
      </c>
      <c r="V218" s="96">
        <v>7495495.5187</v>
      </c>
      <c r="W218" s="96">
        <v>5416151.2609</v>
      </c>
      <c r="X218" s="96">
        <f t="shared" si="58"/>
        <v>2708075.63045</v>
      </c>
      <c r="Y218" s="96">
        <f t="shared" si="59"/>
        <v>2708075.63045</v>
      </c>
      <c r="Z218" s="96">
        <v>164909979.3775</v>
      </c>
      <c r="AA218" s="105">
        <f t="shared" si="54"/>
        <v>355651925.88945</v>
      </c>
    </row>
    <row r="219" ht="24.9" customHeight="1" spans="1:27">
      <c r="A219" s="94"/>
      <c r="B219" s="97"/>
      <c r="C219" s="91">
        <v>18</v>
      </c>
      <c r="D219" s="96" t="s">
        <v>556</v>
      </c>
      <c r="E219" s="96">
        <v>98903519.5657</v>
      </c>
      <c r="F219" s="96">
        <v>0</v>
      </c>
      <c r="G219" s="96">
        <v>59022289.6474</v>
      </c>
      <c r="H219" s="96">
        <v>7346286.0769</v>
      </c>
      <c r="I219" s="96">
        <v>4737774.2764</v>
      </c>
      <c r="J219" s="96">
        <f t="shared" si="50"/>
        <v>2368887.1382</v>
      </c>
      <c r="K219" s="96">
        <f t="shared" si="56"/>
        <v>2368887.1382</v>
      </c>
      <c r="L219" s="119">
        <v>145087929.0271</v>
      </c>
      <c r="M219" s="105">
        <f t="shared" si="53"/>
        <v>312728911.4553</v>
      </c>
      <c r="N219" s="104"/>
      <c r="O219" s="97"/>
      <c r="P219" s="106">
        <v>15</v>
      </c>
      <c r="Q219" s="121"/>
      <c r="R219" s="96" t="s">
        <v>557</v>
      </c>
      <c r="S219" s="96">
        <v>75037673.763</v>
      </c>
      <c r="T219" s="96">
        <v>0</v>
      </c>
      <c r="U219" s="96">
        <v>44779956.6158</v>
      </c>
      <c r="V219" s="96">
        <v>5637164.0284</v>
      </c>
      <c r="W219" s="96">
        <v>3594528.9114</v>
      </c>
      <c r="X219" s="96">
        <f t="shared" si="58"/>
        <v>1797264.4557</v>
      </c>
      <c r="Y219" s="96">
        <f t="shared" si="59"/>
        <v>1797264.4557</v>
      </c>
      <c r="Z219" s="96">
        <v>119181848.263</v>
      </c>
      <c r="AA219" s="105">
        <f t="shared" si="54"/>
        <v>246433907.1259</v>
      </c>
    </row>
    <row r="220" ht="24.9" customHeight="1" spans="1:27">
      <c r="A220" s="94"/>
      <c r="B220" s="97"/>
      <c r="C220" s="91">
        <v>19</v>
      </c>
      <c r="D220" s="96" t="s">
        <v>558</v>
      </c>
      <c r="E220" s="96">
        <v>129165117.8287</v>
      </c>
      <c r="F220" s="96">
        <v>0</v>
      </c>
      <c r="G220" s="96">
        <v>77081392.3539</v>
      </c>
      <c r="H220" s="96">
        <v>9468259.3076</v>
      </c>
      <c r="I220" s="96">
        <v>6187395.3055</v>
      </c>
      <c r="J220" s="96">
        <f t="shared" si="50"/>
        <v>3093697.65275</v>
      </c>
      <c r="K220" s="96">
        <f t="shared" si="56"/>
        <v>3093697.65275</v>
      </c>
      <c r="L220" s="119">
        <v>197303516.3011</v>
      </c>
      <c r="M220" s="105">
        <f t="shared" si="53"/>
        <v>416111983.44405</v>
      </c>
      <c r="N220" s="104"/>
      <c r="O220" s="97"/>
      <c r="P220" s="106">
        <v>16</v>
      </c>
      <c r="Q220" s="121"/>
      <c r="R220" s="96" t="s">
        <v>559</v>
      </c>
      <c r="S220" s="96">
        <v>124016850.3604</v>
      </c>
      <c r="T220" s="96">
        <v>0</v>
      </c>
      <c r="U220" s="96">
        <v>74009079.7099</v>
      </c>
      <c r="V220" s="96">
        <v>8132337.1079</v>
      </c>
      <c r="W220" s="96">
        <v>5940777.9021</v>
      </c>
      <c r="X220" s="96">
        <f t="shared" si="58"/>
        <v>2970388.95105</v>
      </c>
      <c r="Y220" s="96">
        <f t="shared" si="59"/>
        <v>2970388.95105</v>
      </c>
      <c r="Z220" s="96">
        <v>180580797.9822</v>
      </c>
      <c r="AA220" s="105">
        <f t="shared" si="54"/>
        <v>389709454.11145</v>
      </c>
    </row>
    <row r="221" ht="24.9" customHeight="1" spans="1:27">
      <c r="A221" s="94"/>
      <c r="B221" s="97"/>
      <c r="C221" s="91">
        <v>20</v>
      </c>
      <c r="D221" s="96" t="s">
        <v>560</v>
      </c>
      <c r="E221" s="96">
        <v>102391184.8096</v>
      </c>
      <c r="F221" s="96">
        <v>0</v>
      </c>
      <c r="G221" s="96">
        <v>61103610.8088</v>
      </c>
      <c r="H221" s="96">
        <v>8184901.8604</v>
      </c>
      <c r="I221" s="96">
        <v>4904843.8686</v>
      </c>
      <c r="J221" s="96">
        <f t="shared" si="50"/>
        <v>2452421.9343</v>
      </c>
      <c r="K221" s="96">
        <f t="shared" si="56"/>
        <v>2452421.9343</v>
      </c>
      <c r="L221" s="119">
        <v>165723823.4838</v>
      </c>
      <c r="M221" s="105">
        <f t="shared" si="53"/>
        <v>339855942.8969</v>
      </c>
      <c r="N221" s="104"/>
      <c r="O221" s="97"/>
      <c r="P221" s="106">
        <v>17</v>
      </c>
      <c r="Q221" s="121"/>
      <c r="R221" s="96" t="s">
        <v>561</v>
      </c>
      <c r="S221" s="96">
        <v>99923936.5555</v>
      </c>
      <c r="T221" s="96">
        <v>0</v>
      </c>
      <c r="U221" s="96">
        <v>59631240.1417</v>
      </c>
      <c r="V221" s="96">
        <v>6474919.8768</v>
      </c>
      <c r="W221" s="96">
        <v>4786655.301</v>
      </c>
      <c r="X221" s="96">
        <f t="shared" si="58"/>
        <v>2393327.6505</v>
      </c>
      <c r="Y221" s="96">
        <f t="shared" si="59"/>
        <v>2393327.6505</v>
      </c>
      <c r="Z221" s="96">
        <v>139796582.2212</v>
      </c>
      <c r="AA221" s="105">
        <f t="shared" si="54"/>
        <v>308220006.4457</v>
      </c>
    </row>
    <row r="222" ht="24.9" customHeight="1" spans="1:27">
      <c r="A222" s="94"/>
      <c r="B222" s="97"/>
      <c r="C222" s="91">
        <v>21</v>
      </c>
      <c r="D222" s="96" t="s">
        <v>562</v>
      </c>
      <c r="E222" s="96">
        <v>81205302.3307</v>
      </c>
      <c r="F222" s="96">
        <v>0</v>
      </c>
      <c r="G222" s="96">
        <v>48460589.6343</v>
      </c>
      <c r="H222" s="96">
        <v>7071930.9796</v>
      </c>
      <c r="I222" s="96">
        <v>3889976.7589</v>
      </c>
      <c r="J222" s="96">
        <f t="shared" si="50"/>
        <v>1944988.37945</v>
      </c>
      <c r="K222" s="96">
        <f t="shared" si="56"/>
        <v>1944988.37945</v>
      </c>
      <c r="L222" s="119">
        <v>138336848.324</v>
      </c>
      <c r="M222" s="105">
        <f t="shared" si="53"/>
        <v>277019659.64805</v>
      </c>
      <c r="N222" s="104"/>
      <c r="O222" s="98"/>
      <c r="P222" s="106">
        <v>18</v>
      </c>
      <c r="Q222" s="122"/>
      <c r="R222" s="96" t="s">
        <v>563</v>
      </c>
      <c r="S222" s="96">
        <v>117237251.8038</v>
      </c>
      <c r="T222" s="96">
        <v>0</v>
      </c>
      <c r="U222" s="96">
        <v>69963243.6117</v>
      </c>
      <c r="V222" s="96">
        <v>7358562.8126</v>
      </c>
      <c r="W222" s="96">
        <v>5616014.8624</v>
      </c>
      <c r="X222" s="96">
        <f t="shared" si="58"/>
        <v>2808007.4312</v>
      </c>
      <c r="Y222" s="96">
        <f t="shared" si="59"/>
        <v>2808007.4312</v>
      </c>
      <c r="Z222" s="96">
        <v>161540463.8901</v>
      </c>
      <c r="AA222" s="105">
        <f t="shared" si="54"/>
        <v>358907529.5494</v>
      </c>
    </row>
    <row r="223" ht="24.9" customHeight="1" spans="1:27">
      <c r="A223" s="94"/>
      <c r="B223" s="97"/>
      <c r="C223" s="91">
        <v>22</v>
      </c>
      <c r="D223" s="96" t="s">
        <v>564</v>
      </c>
      <c r="E223" s="96">
        <v>95415148.9691</v>
      </c>
      <c r="F223" s="96">
        <v>0</v>
      </c>
      <c r="G223" s="96">
        <v>56940547.5551</v>
      </c>
      <c r="H223" s="96">
        <v>7920901.8137</v>
      </c>
      <c r="I223" s="96">
        <v>4570670.8958</v>
      </c>
      <c r="J223" s="96">
        <f t="shared" si="50"/>
        <v>2285335.4479</v>
      </c>
      <c r="K223" s="96">
        <f t="shared" si="56"/>
        <v>2285335.4479</v>
      </c>
      <c r="L223" s="119">
        <v>159227550.45</v>
      </c>
      <c r="M223" s="105">
        <f t="shared" si="53"/>
        <v>321789484.2358</v>
      </c>
      <c r="N223" s="104"/>
      <c r="O223" s="91"/>
      <c r="P223" s="100" t="s">
        <v>565</v>
      </c>
      <c r="Q223" s="111"/>
      <c r="R223" s="101"/>
      <c r="S223" s="101">
        <f t="shared" ref="S223:W223" si="60">SUM(S205:S222)</f>
        <v>1859416984.88</v>
      </c>
      <c r="T223" s="101">
        <f t="shared" si="60"/>
        <v>0</v>
      </c>
      <c r="U223" s="101">
        <f t="shared" si="60"/>
        <v>1109637435.9449</v>
      </c>
      <c r="V223" s="101">
        <f t="shared" si="60"/>
        <v>126495211.0063</v>
      </c>
      <c r="W223" s="101">
        <f t="shared" si="60"/>
        <v>89071632.6245</v>
      </c>
      <c r="X223" s="101">
        <f t="shared" ref="X223" si="61">SUM(X205:X222)</f>
        <v>44535816.31225</v>
      </c>
      <c r="Y223" s="101">
        <f t="shared" si="59"/>
        <v>44535816.31225</v>
      </c>
      <c r="Z223" s="101">
        <f>SUM(Z205:Z222)</f>
        <v>2761096675.794</v>
      </c>
      <c r="AA223" s="101">
        <f>SUM(AA205:AA222)</f>
        <v>5901182123.93745</v>
      </c>
    </row>
    <row r="224" ht="24.9" customHeight="1" spans="1:27">
      <c r="A224" s="94"/>
      <c r="B224" s="97"/>
      <c r="C224" s="91">
        <v>23</v>
      </c>
      <c r="D224" s="96" t="s">
        <v>566</v>
      </c>
      <c r="E224" s="96">
        <v>118573594.6601</v>
      </c>
      <c r="F224" s="96">
        <v>0</v>
      </c>
      <c r="G224" s="96">
        <v>70760728.0235</v>
      </c>
      <c r="H224" s="96">
        <v>9257921.594</v>
      </c>
      <c r="I224" s="96">
        <v>5680029.6805</v>
      </c>
      <c r="J224" s="96">
        <f t="shared" si="50"/>
        <v>2840014.84025</v>
      </c>
      <c r="K224" s="96">
        <f t="shared" si="56"/>
        <v>2840014.84025</v>
      </c>
      <c r="L224" s="119">
        <v>192127717.1516</v>
      </c>
      <c r="M224" s="105">
        <f t="shared" si="53"/>
        <v>393559976.26945</v>
      </c>
      <c r="N224" s="104"/>
      <c r="O224" s="95">
        <v>29</v>
      </c>
      <c r="P224" s="106">
        <v>1</v>
      </c>
      <c r="Q224" s="95" t="s">
        <v>114</v>
      </c>
      <c r="R224" s="96" t="s">
        <v>567</v>
      </c>
      <c r="S224" s="96">
        <v>73267798.4294</v>
      </c>
      <c r="T224" s="96">
        <v>0</v>
      </c>
      <c r="U224" s="96">
        <v>43723754.6218</v>
      </c>
      <c r="V224" s="96">
        <v>5215088.8494</v>
      </c>
      <c r="W224" s="96">
        <v>3509746.5916</v>
      </c>
      <c r="X224" s="96">
        <v>0</v>
      </c>
      <c r="Y224" s="96">
        <f t="shared" si="59"/>
        <v>3509746.5916</v>
      </c>
      <c r="Z224" s="96">
        <v>112993692.7108</v>
      </c>
      <c r="AA224" s="105">
        <f t="shared" si="54"/>
        <v>238710081.203</v>
      </c>
    </row>
    <row r="225" ht="24.9" customHeight="1" spans="1:27">
      <c r="A225" s="94"/>
      <c r="B225" s="97"/>
      <c r="C225" s="91">
        <v>24</v>
      </c>
      <c r="D225" s="96" t="s">
        <v>568</v>
      </c>
      <c r="E225" s="96">
        <v>97579119.9265</v>
      </c>
      <c r="F225" s="96">
        <v>0</v>
      </c>
      <c r="G225" s="96">
        <v>58231932.5452</v>
      </c>
      <c r="H225" s="96">
        <v>7273896.2704</v>
      </c>
      <c r="I225" s="96">
        <v>4674331.5742</v>
      </c>
      <c r="J225" s="96">
        <f t="shared" si="50"/>
        <v>2337165.7871</v>
      </c>
      <c r="K225" s="96">
        <f t="shared" si="56"/>
        <v>2337165.7871</v>
      </c>
      <c r="L225" s="119">
        <v>143306626.5091</v>
      </c>
      <c r="M225" s="105">
        <f t="shared" si="53"/>
        <v>308728741.0383</v>
      </c>
      <c r="N225" s="104"/>
      <c r="O225" s="97"/>
      <c r="P225" s="106">
        <v>2</v>
      </c>
      <c r="Q225" s="97"/>
      <c r="R225" s="96" t="s">
        <v>569</v>
      </c>
      <c r="S225" s="96">
        <v>73473324.7438</v>
      </c>
      <c r="T225" s="96">
        <v>0</v>
      </c>
      <c r="U225" s="96">
        <v>43846405.8046</v>
      </c>
      <c r="V225" s="96">
        <v>5124867.335</v>
      </c>
      <c r="W225" s="96">
        <v>3519591.9164</v>
      </c>
      <c r="X225" s="96">
        <v>0</v>
      </c>
      <c r="Y225" s="96">
        <f t="shared" si="59"/>
        <v>3519591.9164</v>
      </c>
      <c r="Z225" s="96">
        <v>110773603.7451</v>
      </c>
      <c r="AA225" s="105">
        <f t="shared" si="54"/>
        <v>236737793.5449</v>
      </c>
    </row>
    <row r="226" ht="24.9" customHeight="1" spans="1:27">
      <c r="A226" s="94"/>
      <c r="B226" s="98"/>
      <c r="C226" s="91">
        <v>25</v>
      </c>
      <c r="D226" s="96" t="s">
        <v>570</v>
      </c>
      <c r="E226" s="96">
        <v>93709379.2355</v>
      </c>
      <c r="F226" s="96">
        <v>0</v>
      </c>
      <c r="G226" s="96">
        <v>55922601.6243</v>
      </c>
      <c r="H226" s="96">
        <v>7027632.3833</v>
      </c>
      <c r="I226" s="96">
        <v>4488959.4258</v>
      </c>
      <c r="J226" s="96">
        <f t="shared" si="50"/>
        <v>2244479.7129</v>
      </c>
      <c r="K226" s="96">
        <f t="shared" si="56"/>
        <v>2244479.7129</v>
      </c>
      <c r="L226" s="119">
        <v>137246788.7564</v>
      </c>
      <c r="M226" s="105">
        <f t="shared" si="53"/>
        <v>296150881.7124</v>
      </c>
      <c r="N226" s="104"/>
      <c r="O226" s="97"/>
      <c r="P226" s="106">
        <v>3</v>
      </c>
      <c r="Q226" s="97"/>
      <c r="R226" s="96" t="s">
        <v>571</v>
      </c>
      <c r="S226" s="96">
        <v>91535421.0248</v>
      </c>
      <c r="T226" s="96">
        <v>0</v>
      </c>
      <c r="U226" s="96">
        <v>54625256.5777</v>
      </c>
      <c r="V226" s="96">
        <v>6101239.9289</v>
      </c>
      <c r="W226" s="96">
        <v>4384820.328</v>
      </c>
      <c r="X226" s="96">
        <v>0</v>
      </c>
      <c r="Y226" s="96">
        <f t="shared" si="59"/>
        <v>4384820.328</v>
      </c>
      <c r="Z226" s="96">
        <v>134799292.5003</v>
      </c>
      <c r="AA226" s="105">
        <f t="shared" si="54"/>
        <v>291446030.3597</v>
      </c>
    </row>
    <row r="227" ht="24.9" customHeight="1" spans="1:27">
      <c r="A227" s="91"/>
      <c r="B227" s="99" t="s">
        <v>572</v>
      </c>
      <c r="C227" s="100"/>
      <c r="D227" s="101"/>
      <c r="E227" s="101">
        <f>SUM(E202:E226)</f>
        <v>2399734721.4345</v>
      </c>
      <c r="F227" s="101">
        <f t="shared" ref="F227:M227" si="62">SUM(F202:F226)</f>
        <v>0</v>
      </c>
      <c r="G227" s="101">
        <f t="shared" si="62"/>
        <v>1432080864.5361</v>
      </c>
      <c r="H227" s="101">
        <f t="shared" si="62"/>
        <v>189800503.7152</v>
      </c>
      <c r="I227" s="101">
        <f t="shared" si="62"/>
        <v>114954467.5791</v>
      </c>
      <c r="J227" s="101">
        <f t="shared" si="62"/>
        <v>57477233.78955</v>
      </c>
      <c r="K227" s="101">
        <f t="shared" si="62"/>
        <v>57477233.78955</v>
      </c>
      <c r="L227" s="101">
        <f t="shared" si="62"/>
        <v>3778368239.0378</v>
      </c>
      <c r="M227" s="101">
        <f t="shared" si="62"/>
        <v>7857461562.51315</v>
      </c>
      <c r="N227" s="104"/>
      <c r="O227" s="97"/>
      <c r="P227" s="106">
        <v>4</v>
      </c>
      <c r="Q227" s="97"/>
      <c r="R227" s="96" t="s">
        <v>573</v>
      </c>
      <c r="S227" s="96">
        <v>80915288.9579</v>
      </c>
      <c r="T227" s="96">
        <v>0</v>
      </c>
      <c r="U227" s="96">
        <v>48287519.4204</v>
      </c>
      <c r="V227" s="96">
        <v>5210896.6662</v>
      </c>
      <c r="W227" s="96">
        <v>3876084.2513</v>
      </c>
      <c r="X227" s="96">
        <v>0</v>
      </c>
      <c r="Y227" s="96">
        <f t="shared" si="59"/>
        <v>3876084.2513</v>
      </c>
      <c r="Z227" s="96">
        <v>112890535.2807</v>
      </c>
      <c r="AA227" s="105">
        <f t="shared" si="54"/>
        <v>251180324.5765</v>
      </c>
    </row>
    <row r="228" ht="24.9" customHeight="1" spans="1:27">
      <c r="A228" s="94"/>
      <c r="B228" s="95" t="s">
        <v>574</v>
      </c>
      <c r="C228" s="91">
        <v>1</v>
      </c>
      <c r="D228" s="96" t="s">
        <v>575</v>
      </c>
      <c r="E228" s="96">
        <v>106413276.0118</v>
      </c>
      <c r="F228" s="96">
        <f>-1096056.7429</f>
        <v>-1096056.7429</v>
      </c>
      <c r="G228" s="96">
        <v>63503859.3841</v>
      </c>
      <c r="H228" s="96">
        <v>6109327.7388</v>
      </c>
      <c r="I228" s="96">
        <v>5097514.0619</v>
      </c>
      <c r="J228" s="96">
        <v>0</v>
      </c>
      <c r="K228" s="96">
        <f t="shared" ref="K228:K259" si="63">I228-J228</f>
        <v>5097514.0619</v>
      </c>
      <c r="L228" s="119">
        <v>140947752.7397</v>
      </c>
      <c r="M228" s="105">
        <f t="shared" si="53"/>
        <v>320975673.1934</v>
      </c>
      <c r="N228" s="104"/>
      <c r="O228" s="97"/>
      <c r="P228" s="106">
        <v>5</v>
      </c>
      <c r="Q228" s="97"/>
      <c r="R228" s="96" t="s">
        <v>576</v>
      </c>
      <c r="S228" s="96">
        <v>76571251.6871</v>
      </c>
      <c r="T228" s="96">
        <v>0</v>
      </c>
      <c r="U228" s="96">
        <v>45695144.2738</v>
      </c>
      <c r="V228" s="96">
        <v>5150330.966</v>
      </c>
      <c r="W228" s="96">
        <v>3667991.8788</v>
      </c>
      <c r="X228" s="96">
        <v>0</v>
      </c>
      <c r="Y228" s="96">
        <f t="shared" si="59"/>
        <v>3667991.8788</v>
      </c>
      <c r="Z228" s="96">
        <v>111400189.6168</v>
      </c>
      <c r="AA228" s="105">
        <f t="shared" si="54"/>
        <v>242484908.4225</v>
      </c>
    </row>
    <row r="229" ht="24.9" customHeight="1" spans="1:27">
      <c r="A229" s="94"/>
      <c r="B229" s="97"/>
      <c r="C229" s="91">
        <v>2</v>
      </c>
      <c r="D229" s="96" t="s">
        <v>577</v>
      </c>
      <c r="E229" s="96">
        <v>99921898.9674</v>
      </c>
      <c r="F229" s="96">
        <f>-1029195.5594</f>
        <v>-1029195.5594</v>
      </c>
      <c r="G229" s="96">
        <v>59630024.1778</v>
      </c>
      <c r="H229" s="96">
        <v>6167707.7709</v>
      </c>
      <c r="I229" s="96">
        <v>4786557.6943</v>
      </c>
      <c r="J229" s="96">
        <v>0</v>
      </c>
      <c r="K229" s="96">
        <f t="shared" si="63"/>
        <v>4786557.6943</v>
      </c>
      <c r="L229" s="119">
        <v>142384315.4699</v>
      </c>
      <c r="M229" s="105">
        <f t="shared" si="53"/>
        <v>311861308.5209</v>
      </c>
      <c r="N229" s="104"/>
      <c r="O229" s="97"/>
      <c r="P229" s="106">
        <v>6</v>
      </c>
      <c r="Q229" s="97"/>
      <c r="R229" s="96" t="s">
        <v>578</v>
      </c>
      <c r="S229" s="96">
        <v>87210894.712</v>
      </c>
      <c r="T229" s="96">
        <v>0</v>
      </c>
      <c r="U229" s="96">
        <v>52044524.9138</v>
      </c>
      <c r="V229" s="96">
        <v>5969454.8893</v>
      </c>
      <c r="W229" s="96">
        <v>4177662.5888</v>
      </c>
      <c r="X229" s="96">
        <v>0</v>
      </c>
      <c r="Y229" s="96">
        <f t="shared" si="59"/>
        <v>4177662.5888</v>
      </c>
      <c r="Z229" s="96">
        <v>131556446.108</v>
      </c>
      <c r="AA229" s="105">
        <f t="shared" si="54"/>
        <v>280958983.2119</v>
      </c>
    </row>
    <row r="230" ht="24.9" customHeight="1" spans="1:27">
      <c r="A230" s="94"/>
      <c r="B230" s="97"/>
      <c r="C230" s="91">
        <v>3</v>
      </c>
      <c r="D230" s="96" t="s">
        <v>579</v>
      </c>
      <c r="E230" s="96">
        <v>100782087.9625</v>
      </c>
      <c r="F230" s="96">
        <f>-1038055.506</f>
        <v>-1038055.506</v>
      </c>
      <c r="G230" s="96">
        <v>60143356.001</v>
      </c>
      <c r="H230" s="96">
        <v>6173213.7436</v>
      </c>
      <c r="I230" s="96">
        <v>4827763.3189</v>
      </c>
      <c r="J230" s="96">
        <v>0</v>
      </c>
      <c r="K230" s="96">
        <f t="shared" si="63"/>
        <v>4827763.3189</v>
      </c>
      <c r="L230" s="119">
        <v>142519801.4394</v>
      </c>
      <c r="M230" s="105">
        <f t="shared" si="53"/>
        <v>313408166.9594</v>
      </c>
      <c r="N230" s="104"/>
      <c r="O230" s="97"/>
      <c r="P230" s="106">
        <v>7</v>
      </c>
      <c r="Q230" s="97"/>
      <c r="R230" s="96" t="s">
        <v>580</v>
      </c>
      <c r="S230" s="96">
        <v>73095687.2588</v>
      </c>
      <c r="T230" s="96">
        <v>0</v>
      </c>
      <c r="U230" s="96">
        <v>43621044.4715</v>
      </c>
      <c r="V230" s="96">
        <v>5306265.847</v>
      </c>
      <c r="W230" s="96">
        <v>3501501.9519</v>
      </c>
      <c r="X230" s="96">
        <v>0</v>
      </c>
      <c r="Y230" s="96">
        <f t="shared" si="59"/>
        <v>3501501.9519</v>
      </c>
      <c r="Z230" s="96">
        <v>115237293.3415</v>
      </c>
      <c r="AA230" s="105">
        <f t="shared" si="54"/>
        <v>240761792.8707</v>
      </c>
    </row>
    <row r="231" ht="24.9" customHeight="1" spans="1:27">
      <c r="A231" s="94"/>
      <c r="B231" s="97"/>
      <c r="C231" s="91">
        <v>4</v>
      </c>
      <c r="D231" s="96" t="s">
        <v>96</v>
      </c>
      <c r="E231" s="96">
        <v>97182094.0409</v>
      </c>
      <c r="F231" s="96">
        <f>-1000975.5686</f>
        <v>-1000975.5686</v>
      </c>
      <c r="G231" s="96">
        <v>57995000.8676</v>
      </c>
      <c r="H231" s="96">
        <v>5812100.759</v>
      </c>
      <c r="I231" s="96">
        <v>4655312.8472</v>
      </c>
      <c r="J231" s="96">
        <v>0</v>
      </c>
      <c r="K231" s="96">
        <f t="shared" si="63"/>
        <v>4655312.8472</v>
      </c>
      <c r="L231" s="119">
        <v>133633861.5562</v>
      </c>
      <c r="M231" s="105">
        <f t="shared" si="53"/>
        <v>298277394.5023</v>
      </c>
      <c r="N231" s="104"/>
      <c r="O231" s="97"/>
      <c r="P231" s="106">
        <v>8</v>
      </c>
      <c r="Q231" s="97"/>
      <c r="R231" s="96" t="s">
        <v>581</v>
      </c>
      <c r="S231" s="96">
        <v>75913623.8082</v>
      </c>
      <c r="T231" s="96">
        <v>0</v>
      </c>
      <c r="U231" s="96">
        <v>45302694.1029</v>
      </c>
      <c r="V231" s="96">
        <v>5213153.9956</v>
      </c>
      <c r="W231" s="96">
        <v>3636489.5373</v>
      </c>
      <c r="X231" s="96">
        <v>0</v>
      </c>
      <c r="Y231" s="96">
        <f t="shared" si="59"/>
        <v>3636489.5373</v>
      </c>
      <c r="Z231" s="96">
        <v>112946081.5892</v>
      </c>
      <c r="AA231" s="105">
        <f t="shared" si="54"/>
        <v>243012043.0332</v>
      </c>
    </row>
    <row r="232" ht="24.9" customHeight="1" spans="1:27">
      <c r="A232" s="94"/>
      <c r="B232" s="97"/>
      <c r="C232" s="91">
        <v>5</v>
      </c>
      <c r="D232" s="96" t="s">
        <v>582</v>
      </c>
      <c r="E232" s="96">
        <v>96866732.796</v>
      </c>
      <c r="F232" s="96">
        <f>-997727.3478</f>
        <v>-997727.3478</v>
      </c>
      <c r="G232" s="96">
        <v>57806803.8972</v>
      </c>
      <c r="H232" s="96">
        <v>6036424.36</v>
      </c>
      <c r="I232" s="96">
        <v>4640206.1008</v>
      </c>
      <c r="J232" s="96">
        <v>0</v>
      </c>
      <c r="K232" s="96">
        <f t="shared" si="63"/>
        <v>4640206.1008</v>
      </c>
      <c r="L232" s="119">
        <v>139153812.7017</v>
      </c>
      <c r="M232" s="105">
        <f t="shared" si="53"/>
        <v>303506252.5079</v>
      </c>
      <c r="N232" s="104"/>
      <c r="O232" s="97"/>
      <c r="P232" s="106">
        <v>9</v>
      </c>
      <c r="Q232" s="97"/>
      <c r="R232" s="96" t="s">
        <v>583</v>
      </c>
      <c r="S232" s="96">
        <v>74664815.7444</v>
      </c>
      <c r="T232" s="96">
        <v>0</v>
      </c>
      <c r="U232" s="96">
        <v>44557447.5072</v>
      </c>
      <c r="V232" s="96">
        <v>5194044.3288</v>
      </c>
      <c r="W232" s="96">
        <v>3576667.8975</v>
      </c>
      <c r="X232" s="96">
        <v>0</v>
      </c>
      <c r="Y232" s="96">
        <f t="shared" si="59"/>
        <v>3576667.8975</v>
      </c>
      <c r="Z232" s="96">
        <v>112475848.2897</v>
      </c>
      <c r="AA232" s="105">
        <f t="shared" si="54"/>
        <v>240468823.7676</v>
      </c>
    </row>
    <row r="233" ht="24.9" customHeight="1" spans="1:27">
      <c r="A233" s="94"/>
      <c r="B233" s="97"/>
      <c r="C233" s="91">
        <v>6</v>
      </c>
      <c r="D233" s="96" t="s">
        <v>584</v>
      </c>
      <c r="E233" s="96">
        <v>100682504.7916</v>
      </c>
      <c r="F233" s="96">
        <f>-1037029.7994</f>
        <v>-1037029.7994</v>
      </c>
      <c r="G233" s="96">
        <v>60083928.1183</v>
      </c>
      <c r="H233" s="96">
        <v>5888157.2328</v>
      </c>
      <c r="I233" s="96">
        <v>4822992.9872</v>
      </c>
      <c r="J233" s="96">
        <v>0</v>
      </c>
      <c r="K233" s="96">
        <f t="shared" si="63"/>
        <v>4822992.9872</v>
      </c>
      <c r="L233" s="119">
        <v>135505390.0885</v>
      </c>
      <c r="M233" s="105">
        <f t="shared" si="53"/>
        <v>305945943.419</v>
      </c>
      <c r="N233" s="104"/>
      <c r="O233" s="97"/>
      <c r="P233" s="106">
        <v>10</v>
      </c>
      <c r="Q233" s="97"/>
      <c r="R233" s="96" t="s">
        <v>585</v>
      </c>
      <c r="S233" s="96">
        <v>84759320.1824</v>
      </c>
      <c r="T233" s="96">
        <v>0</v>
      </c>
      <c r="U233" s="96">
        <v>50581507.7976</v>
      </c>
      <c r="V233" s="96">
        <v>5889230.1194</v>
      </c>
      <c r="W233" s="96">
        <v>4060224.8394</v>
      </c>
      <c r="X233" s="96">
        <v>0</v>
      </c>
      <c r="Y233" s="96">
        <f t="shared" si="59"/>
        <v>4060224.8394</v>
      </c>
      <c r="Z233" s="96">
        <v>129582347.9371</v>
      </c>
      <c r="AA233" s="105">
        <f t="shared" si="54"/>
        <v>274872630.8759</v>
      </c>
    </row>
    <row r="234" ht="24.9" customHeight="1" spans="1:27">
      <c r="A234" s="94"/>
      <c r="B234" s="97"/>
      <c r="C234" s="91">
        <v>7</v>
      </c>
      <c r="D234" s="96" t="s">
        <v>586</v>
      </c>
      <c r="E234" s="96">
        <v>117639836.8766</v>
      </c>
      <c r="F234" s="96">
        <f>-1211690.3198</f>
        <v>-1211690.3198</v>
      </c>
      <c r="G234" s="96">
        <v>70203492.825</v>
      </c>
      <c r="H234" s="96">
        <v>6860349.5871</v>
      </c>
      <c r="I234" s="96">
        <v>5635299.8911</v>
      </c>
      <c r="J234" s="96">
        <v>0</v>
      </c>
      <c r="K234" s="96">
        <f t="shared" si="63"/>
        <v>5635299.8911</v>
      </c>
      <c r="L234" s="119">
        <v>159428215.3094</v>
      </c>
      <c r="M234" s="105">
        <f t="shared" si="53"/>
        <v>358555504.1694</v>
      </c>
      <c r="N234" s="104"/>
      <c r="O234" s="97"/>
      <c r="P234" s="106">
        <v>11</v>
      </c>
      <c r="Q234" s="97"/>
      <c r="R234" s="96" t="s">
        <v>587</v>
      </c>
      <c r="S234" s="96">
        <v>89745763.2557</v>
      </c>
      <c r="T234" s="96">
        <v>0</v>
      </c>
      <c r="U234" s="96">
        <v>53557249.0925</v>
      </c>
      <c r="V234" s="96">
        <v>6302631.9298</v>
      </c>
      <c r="W234" s="96">
        <v>4299090.3705</v>
      </c>
      <c r="X234" s="96">
        <v>0</v>
      </c>
      <c r="Y234" s="96">
        <f t="shared" si="59"/>
        <v>4299090.3705</v>
      </c>
      <c r="Z234" s="96">
        <v>139754963.6863</v>
      </c>
      <c r="AA234" s="105">
        <f t="shared" si="54"/>
        <v>293659698.3348</v>
      </c>
    </row>
    <row r="235" ht="24.9" customHeight="1" spans="1:27">
      <c r="A235" s="94"/>
      <c r="B235" s="97"/>
      <c r="C235" s="91">
        <v>8</v>
      </c>
      <c r="D235" s="96" t="s">
        <v>588</v>
      </c>
      <c r="E235" s="96">
        <v>104202233.269</v>
      </c>
      <c r="F235" s="96">
        <f>-1073283.0027</f>
        <v>-1073283.0027</v>
      </c>
      <c r="G235" s="96">
        <v>62184383.5378</v>
      </c>
      <c r="H235" s="96">
        <v>6101265.8482</v>
      </c>
      <c r="I235" s="96">
        <v>4991598.5042</v>
      </c>
      <c r="J235" s="96">
        <v>0</v>
      </c>
      <c r="K235" s="96">
        <f t="shared" si="63"/>
        <v>4991598.5042</v>
      </c>
      <c r="L235" s="119">
        <v>140749373.0664</v>
      </c>
      <c r="M235" s="105">
        <f t="shared" si="53"/>
        <v>317155571.2229</v>
      </c>
      <c r="N235" s="104"/>
      <c r="O235" s="97"/>
      <c r="P235" s="106">
        <v>12</v>
      </c>
      <c r="Q235" s="97"/>
      <c r="R235" s="96" t="s">
        <v>589</v>
      </c>
      <c r="S235" s="96">
        <v>103725420.6711</v>
      </c>
      <c r="T235" s="96">
        <v>0</v>
      </c>
      <c r="U235" s="96">
        <v>61899837.8372</v>
      </c>
      <c r="V235" s="96">
        <v>6551451.7349</v>
      </c>
      <c r="W235" s="96">
        <v>4968757.7552</v>
      </c>
      <c r="X235" s="96">
        <v>0</v>
      </c>
      <c r="Y235" s="96">
        <f t="shared" si="59"/>
        <v>4968757.7552</v>
      </c>
      <c r="Z235" s="96">
        <v>145877695.1428</v>
      </c>
      <c r="AA235" s="105">
        <f t="shared" si="54"/>
        <v>323023163.1412</v>
      </c>
    </row>
    <row r="236" ht="24.9" customHeight="1" spans="1:27">
      <c r="A236" s="94"/>
      <c r="B236" s="97"/>
      <c r="C236" s="91">
        <v>9</v>
      </c>
      <c r="D236" s="96" t="s">
        <v>590</v>
      </c>
      <c r="E236" s="96">
        <v>94278056.0865</v>
      </c>
      <c r="F236" s="96">
        <f>-971063.9777</f>
        <v>-971063.9777</v>
      </c>
      <c r="G236" s="96">
        <v>56261968.8173</v>
      </c>
      <c r="H236" s="96">
        <v>5741418.879</v>
      </c>
      <c r="I236" s="96">
        <v>4516200.7471</v>
      </c>
      <c r="J236" s="96">
        <v>0</v>
      </c>
      <c r="K236" s="96">
        <f t="shared" si="63"/>
        <v>4516200.7471</v>
      </c>
      <c r="L236" s="119">
        <v>131894586.1393</v>
      </c>
      <c r="M236" s="105">
        <f t="shared" si="53"/>
        <v>291721166.6915</v>
      </c>
      <c r="N236" s="104"/>
      <c r="O236" s="97"/>
      <c r="P236" s="106">
        <v>13</v>
      </c>
      <c r="Q236" s="97"/>
      <c r="R236" s="96" t="s">
        <v>591</v>
      </c>
      <c r="S236" s="96">
        <v>96687053.5625</v>
      </c>
      <c r="T236" s="96">
        <v>0</v>
      </c>
      <c r="U236" s="96">
        <v>57699577.3818</v>
      </c>
      <c r="V236" s="96">
        <v>6140677.5037</v>
      </c>
      <c r="W236" s="96">
        <v>4631598.9284</v>
      </c>
      <c r="X236" s="96">
        <v>0</v>
      </c>
      <c r="Y236" s="96">
        <f t="shared" si="59"/>
        <v>4631598.9284</v>
      </c>
      <c r="Z236" s="96">
        <v>135769736.4723</v>
      </c>
      <c r="AA236" s="105">
        <f t="shared" si="54"/>
        <v>300928643.8487</v>
      </c>
    </row>
    <row r="237" ht="24.9" customHeight="1" spans="1:27">
      <c r="A237" s="94"/>
      <c r="B237" s="97"/>
      <c r="C237" s="91">
        <v>10</v>
      </c>
      <c r="D237" s="96" t="s">
        <v>592</v>
      </c>
      <c r="E237" s="96">
        <v>130951812.0665</v>
      </c>
      <c r="F237" s="96">
        <f>-1348803.6643</f>
        <v>-1348803.6643</v>
      </c>
      <c r="G237" s="96">
        <v>78147631.3035</v>
      </c>
      <c r="H237" s="96">
        <v>7092866.4578</v>
      </c>
      <c r="I237" s="96">
        <v>6272983.3011</v>
      </c>
      <c r="J237" s="96">
        <v>0</v>
      </c>
      <c r="K237" s="96">
        <f t="shared" si="63"/>
        <v>6272983.3011</v>
      </c>
      <c r="L237" s="119">
        <v>165149778.9822</v>
      </c>
      <c r="M237" s="105">
        <f t="shared" si="53"/>
        <v>386266268.4468</v>
      </c>
      <c r="N237" s="104"/>
      <c r="O237" s="97"/>
      <c r="P237" s="106">
        <v>14</v>
      </c>
      <c r="Q237" s="97"/>
      <c r="R237" s="96" t="s">
        <v>593</v>
      </c>
      <c r="S237" s="96">
        <v>84281165.3771</v>
      </c>
      <c r="T237" s="96">
        <v>0</v>
      </c>
      <c r="U237" s="96">
        <v>50296161.1128</v>
      </c>
      <c r="V237" s="96">
        <v>5921441.8515</v>
      </c>
      <c r="W237" s="96">
        <v>4037319.7947</v>
      </c>
      <c r="X237" s="96">
        <v>0</v>
      </c>
      <c r="Y237" s="96">
        <f t="shared" si="59"/>
        <v>4037319.7947</v>
      </c>
      <c r="Z237" s="96">
        <v>130374984.9428</v>
      </c>
      <c r="AA237" s="105">
        <f t="shared" si="54"/>
        <v>274911073.0789</v>
      </c>
    </row>
    <row r="238" ht="24.9" customHeight="1" spans="1:27">
      <c r="A238" s="94"/>
      <c r="B238" s="97"/>
      <c r="C238" s="91">
        <v>11</v>
      </c>
      <c r="D238" s="96" t="s">
        <v>594</v>
      </c>
      <c r="E238" s="96">
        <v>101590460.3539</v>
      </c>
      <c r="F238" s="96">
        <f>-1046381.7416</f>
        <v>-1046381.7416</v>
      </c>
      <c r="G238" s="96">
        <v>60625765.4201</v>
      </c>
      <c r="H238" s="96">
        <v>6072338.5901</v>
      </c>
      <c r="I238" s="96">
        <v>4866486.7732</v>
      </c>
      <c r="J238" s="96">
        <v>0</v>
      </c>
      <c r="K238" s="96">
        <f t="shared" si="63"/>
        <v>4866486.7732</v>
      </c>
      <c r="L238" s="119">
        <v>140037557.4092</v>
      </c>
      <c r="M238" s="105">
        <f t="shared" si="53"/>
        <v>312146226.8049</v>
      </c>
      <c r="N238" s="104"/>
      <c r="O238" s="97"/>
      <c r="P238" s="106">
        <v>15</v>
      </c>
      <c r="Q238" s="97"/>
      <c r="R238" s="96" t="s">
        <v>595</v>
      </c>
      <c r="S238" s="96">
        <v>66229931.2057</v>
      </c>
      <c r="T238" s="96">
        <v>0</v>
      </c>
      <c r="U238" s="96">
        <v>39523792.481</v>
      </c>
      <c r="V238" s="96">
        <v>4747630.5691</v>
      </c>
      <c r="W238" s="96">
        <v>3172611.7106</v>
      </c>
      <c r="X238" s="96">
        <v>0</v>
      </c>
      <c r="Y238" s="96">
        <f t="shared" si="59"/>
        <v>3172611.7106</v>
      </c>
      <c r="Z238" s="96">
        <v>101490904.5154</v>
      </c>
      <c r="AA238" s="105">
        <f t="shared" si="54"/>
        <v>215164870.4818</v>
      </c>
    </row>
    <row r="239" ht="24.9" customHeight="1" spans="1:27">
      <c r="A239" s="94"/>
      <c r="B239" s="97"/>
      <c r="C239" s="91">
        <v>12</v>
      </c>
      <c r="D239" s="96" t="s">
        <v>596</v>
      </c>
      <c r="E239" s="96">
        <v>112097269.3044</v>
      </c>
      <c r="F239" s="96">
        <f>-1154601.8738</f>
        <v>-1154601.8738</v>
      </c>
      <c r="G239" s="96">
        <v>66895875.1581</v>
      </c>
      <c r="H239" s="96">
        <v>6642176.9101</v>
      </c>
      <c r="I239" s="96">
        <v>5369794.3338</v>
      </c>
      <c r="J239" s="96">
        <v>0</v>
      </c>
      <c r="K239" s="96">
        <f t="shared" si="63"/>
        <v>5369794.3338</v>
      </c>
      <c r="L239" s="119">
        <v>154059620.5071</v>
      </c>
      <c r="M239" s="105">
        <f t="shared" si="53"/>
        <v>343910134.3397</v>
      </c>
      <c r="N239" s="104"/>
      <c r="O239" s="97"/>
      <c r="P239" s="106">
        <v>16</v>
      </c>
      <c r="Q239" s="97"/>
      <c r="R239" s="96" t="s">
        <v>335</v>
      </c>
      <c r="S239" s="96">
        <v>85343534.4961</v>
      </c>
      <c r="T239" s="96">
        <v>0</v>
      </c>
      <c r="U239" s="96">
        <v>50930147.225</v>
      </c>
      <c r="V239" s="96">
        <v>5460540.5757</v>
      </c>
      <c r="W239" s="96">
        <v>4088210.4517</v>
      </c>
      <c r="X239" s="96">
        <v>0</v>
      </c>
      <c r="Y239" s="96">
        <f t="shared" si="59"/>
        <v>4088210.4517</v>
      </c>
      <c r="Z239" s="96">
        <v>119033545.5483</v>
      </c>
      <c r="AA239" s="105">
        <f t="shared" si="54"/>
        <v>264855978.2968</v>
      </c>
    </row>
    <row r="240" ht="24.9" customHeight="1" spans="1:27">
      <c r="A240" s="94"/>
      <c r="B240" s="98"/>
      <c r="C240" s="91">
        <v>13</v>
      </c>
      <c r="D240" s="96" t="s">
        <v>597</v>
      </c>
      <c r="E240" s="96">
        <v>122774323.9988</v>
      </c>
      <c r="F240" s="96">
        <f>-1264575.5372</f>
        <v>-1264575.5372</v>
      </c>
      <c r="G240" s="96">
        <v>73267581.8225</v>
      </c>
      <c r="H240" s="96">
        <v>7125782.8588</v>
      </c>
      <c r="I240" s="96">
        <v>5881257.1747</v>
      </c>
      <c r="J240" s="96">
        <v>0</v>
      </c>
      <c r="K240" s="96">
        <f t="shared" si="63"/>
        <v>5881257.1747</v>
      </c>
      <c r="L240" s="119">
        <v>165959755.8407</v>
      </c>
      <c r="M240" s="105">
        <f t="shared" si="53"/>
        <v>373744126.1583</v>
      </c>
      <c r="N240" s="104"/>
      <c r="O240" s="97"/>
      <c r="P240" s="106">
        <v>17</v>
      </c>
      <c r="Q240" s="97"/>
      <c r="R240" s="96" t="s">
        <v>598</v>
      </c>
      <c r="S240" s="96">
        <v>75241994.2604</v>
      </c>
      <c r="T240" s="96">
        <v>0</v>
      </c>
      <c r="U240" s="96">
        <v>44901888.2077</v>
      </c>
      <c r="V240" s="96">
        <v>5046111.6208</v>
      </c>
      <c r="W240" s="96">
        <v>3604316.474</v>
      </c>
      <c r="X240" s="96">
        <v>0</v>
      </c>
      <c r="Y240" s="96">
        <f t="shared" si="59"/>
        <v>3604316.474</v>
      </c>
      <c r="Z240" s="96">
        <v>108835654.7592</v>
      </c>
      <c r="AA240" s="105">
        <f t="shared" si="54"/>
        <v>237629965.3221</v>
      </c>
    </row>
    <row r="241" ht="24.9" customHeight="1" spans="1:27">
      <c r="A241" s="91"/>
      <c r="B241" s="99" t="s">
        <v>599</v>
      </c>
      <c r="C241" s="100"/>
      <c r="D241" s="101"/>
      <c r="E241" s="101">
        <f>SUM(E228:E240)</f>
        <v>1385382586.5259</v>
      </c>
      <c r="F241" s="101">
        <f t="shared" ref="F241:M241" si="64">SUM(F228:F240)</f>
        <v>-14269440.6412</v>
      </c>
      <c r="G241" s="101">
        <f t="shared" si="64"/>
        <v>826749671.3303</v>
      </c>
      <c r="H241" s="101">
        <f t="shared" si="64"/>
        <v>81823130.7362</v>
      </c>
      <c r="I241" s="101">
        <f t="shared" si="64"/>
        <v>66363967.7355</v>
      </c>
      <c r="J241" s="101">
        <f t="shared" si="64"/>
        <v>0</v>
      </c>
      <c r="K241" s="101">
        <f t="shared" si="64"/>
        <v>66363967.7355</v>
      </c>
      <c r="L241" s="101">
        <f t="shared" si="64"/>
        <v>1891423821.2497</v>
      </c>
      <c r="M241" s="101">
        <f t="shared" si="64"/>
        <v>4237473736.9364</v>
      </c>
      <c r="N241" s="104"/>
      <c r="O241" s="97"/>
      <c r="P241" s="106">
        <v>18</v>
      </c>
      <c r="Q241" s="97"/>
      <c r="R241" s="96" t="s">
        <v>600</v>
      </c>
      <c r="S241" s="96">
        <v>78440593.5922</v>
      </c>
      <c r="T241" s="96">
        <v>0</v>
      </c>
      <c r="U241" s="96">
        <v>46810704.5679</v>
      </c>
      <c r="V241" s="96">
        <v>5578041.1394</v>
      </c>
      <c r="W241" s="96">
        <v>3757538.9448</v>
      </c>
      <c r="X241" s="96">
        <v>0</v>
      </c>
      <c r="Y241" s="96">
        <f t="shared" si="59"/>
        <v>3757538.9448</v>
      </c>
      <c r="Z241" s="96">
        <v>121924892.5491</v>
      </c>
      <c r="AA241" s="105">
        <f t="shared" si="54"/>
        <v>256511770.7934</v>
      </c>
    </row>
    <row r="242" ht="24.9" customHeight="1" spans="1:27">
      <c r="A242" s="94">
        <v>12</v>
      </c>
      <c r="B242" s="95" t="s">
        <v>601</v>
      </c>
      <c r="C242" s="91">
        <v>1</v>
      </c>
      <c r="D242" s="96" t="s">
        <v>602</v>
      </c>
      <c r="E242" s="96">
        <v>127465841.0465</v>
      </c>
      <c r="F242" s="96">
        <v>0</v>
      </c>
      <c r="G242" s="96">
        <v>76067321.1978</v>
      </c>
      <c r="H242" s="96">
        <v>9311763.5541</v>
      </c>
      <c r="I242" s="96">
        <v>6105994.8673</v>
      </c>
      <c r="J242" s="96">
        <f t="shared" ref="J242:J259" si="65">I242/2</f>
        <v>3052997.43365</v>
      </c>
      <c r="K242" s="96">
        <f t="shared" si="63"/>
        <v>3052997.43365</v>
      </c>
      <c r="L242" s="119">
        <v>192750895.8886</v>
      </c>
      <c r="M242" s="105">
        <f t="shared" si="53"/>
        <v>408648819.12065</v>
      </c>
      <c r="N242" s="104"/>
      <c r="O242" s="97"/>
      <c r="P242" s="106">
        <v>19</v>
      </c>
      <c r="Q242" s="97"/>
      <c r="R242" s="96" t="s">
        <v>603</v>
      </c>
      <c r="S242" s="96">
        <v>83123057.0146</v>
      </c>
      <c r="T242" s="96">
        <v>0</v>
      </c>
      <c r="U242" s="96">
        <v>49605041.0444</v>
      </c>
      <c r="V242" s="96">
        <v>5541840.2643</v>
      </c>
      <c r="W242" s="96">
        <v>3981842.9417</v>
      </c>
      <c r="X242" s="96">
        <v>0</v>
      </c>
      <c r="Y242" s="96">
        <f t="shared" si="59"/>
        <v>3981842.9417</v>
      </c>
      <c r="Z242" s="96">
        <v>121034094.3422</v>
      </c>
      <c r="AA242" s="105">
        <f t="shared" si="54"/>
        <v>263285875.6072</v>
      </c>
    </row>
    <row r="243" ht="24.9" customHeight="1" spans="1:27">
      <c r="A243" s="94"/>
      <c r="B243" s="97"/>
      <c r="C243" s="91">
        <v>2</v>
      </c>
      <c r="D243" s="96" t="s">
        <v>604</v>
      </c>
      <c r="E243" s="96">
        <v>121064812.6265</v>
      </c>
      <c r="F243" s="96">
        <v>0</v>
      </c>
      <c r="G243" s="96">
        <v>72247403.0077</v>
      </c>
      <c r="H243" s="96">
        <v>10240839.7227</v>
      </c>
      <c r="I243" s="96">
        <v>5799366.469</v>
      </c>
      <c r="J243" s="96">
        <f t="shared" si="65"/>
        <v>2899683.2345</v>
      </c>
      <c r="K243" s="96">
        <f t="shared" si="63"/>
        <v>2899683.2345</v>
      </c>
      <c r="L243" s="119">
        <v>215612757.2273</v>
      </c>
      <c r="M243" s="105">
        <f t="shared" si="53"/>
        <v>422065495.8187</v>
      </c>
      <c r="N243" s="104"/>
      <c r="O243" s="97"/>
      <c r="P243" s="106">
        <v>20</v>
      </c>
      <c r="Q243" s="97"/>
      <c r="R243" s="96" t="s">
        <v>343</v>
      </c>
      <c r="S243" s="96">
        <v>82262548.5159</v>
      </c>
      <c r="T243" s="96">
        <v>0</v>
      </c>
      <c r="U243" s="96">
        <v>49091518.5521</v>
      </c>
      <c r="V243" s="96">
        <v>5732244.2068</v>
      </c>
      <c r="W243" s="96">
        <v>3940622.0121</v>
      </c>
      <c r="X243" s="96">
        <v>0</v>
      </c>
      <c r="Y243" s="96">
        <f t="shared" si="59"/>
        <v>3940622.0121</v>
      </c>
      <c r="Z243" s="96">
        <v>125719381.381</v>
      </c>
      <c r="AA243" s="105">
        <f t="shared" si="54"/>
        <v>266746314.6679</v>
      </c>
    </row>
    <row r="244" ht="24.9" customHeight="1" spans="1:27">
      <c r="A244" s="94"/>
      <c r="B244" s="97"/>
      <c r="C244" s="91">
        <v>3</v>
      </c>
      <c r="D244" s="96" t="s">
        <v>605</v>
      </c>
      <c r="E244" s="96">
        <v>80110803.9314</v>
      </c>
      <c r="F244" s="96">
        <v>0</v>
      </c>
      <c r="G244" s="96">
        <v>47807429.8496</v>
      </c>
      <c r="H244" s="96">
        <v>7439016.209</v>
      </c>
      <c r="I244" s="96">
        <v>3837547.0134</v>
      </c>
      <c r="J244" s="96">
        <f t="shared" si="65"/>
        <v>1918773.5067</v>
      </c>
      <c r="K244" s="96">
        <f t="shared" si="63"/>
        <v>1918773.5067</v>
      </c>
      <c r="L244" s="119">
        <v>146668032.5287</v>
      </c>
      <c r="M244" s="105">
        <f t="shared" si="53"/>
        <v>283944056.0254</v>
      </c>
      <c r="N244" s="104"/>
      <c r="O244" s="97"/>
      <c r="P244" s="106">
        <v>21</v>
      </c>
      <c r="Q244" s="97"/>
      <c r="R244" s="96" t="s">
        <v>606</v>
      </c>
      <c r="S244" s="96">
        <v>89004977.1803</v>
      </c>
      <c r="T244" s="96">
        <v>0</v>
      </c>
      <c r="U244" s="96">
        <v>53115172.9106</v>
      </c>
      <c r="V244" s="96">
        <v>6020107.4499</v>
      </c>
      <c r="W244" s="96">
        <v>4263604.5027</v>
      </c>
      <c r="X244" s="96">
        <v>0</v>
      </c>
      <c r="Y244" s="96">
        <f t="shared" si="59"/>
        <v>4263604.5027</v>
      </c>
      <c r="Z244" s="96">
        <v>132802858.2477</v>
      </c>
      <c r="AA244" s="105">
        <f t="shared" si="54"/>
        <v>285206720.2912</v>
      </c>
    </row>
    <row r="245" ht="24.9" customHeight="1" spans="1:27">
      <c r="A245" s="94"/>
      <c r="B245" s="97"/>
      <c r="C245" s="91">
        <v>4</v>
      </c>
      <c r="D245" s="96" t="s">
        <v>607</v>
      </c>
      <c r="E245" s="96">
        <v>82476432.9857</v>
      </c>
      <c r="F245" s="96">
        <v>0</v>
      </c>
      <c r="G245" s="96">
        <v>49219157.6007</v>
      </c>
      <c r="H245" s="96">
        <v>7606655.7609</v>
      </c>
      <c r="I245" s="96">
        <v>3950867.7176</v>
      </c>
      <c r="J245" s="96">
        <f t="shared" si="65"/>
        <v>1975433.8588</v>
      </c>
      <c r="K245" s="96">
        <f t="shared" si="63"/>
        <v>1975433.8588</v>
      </c>
      <c r="L245" s="119">
        <v>150793154.1494</v>
      </c>
      <c r="M245" s="105">
        <f t="shared" si="53"/>
        <v>292070834.3555</v>
      </c>
      <c r="N245" s="104"/>
      <c r="O245" s="97"/>
      <c r="P245" s="106">
        <v>22</v>
      </c>
      <c r="Q245" s="97"/>
      <c r="R245" s="96" t="s">
        <v>608</v>
      </c>
      <c r="S245" s="96">
        <v>80786778.7023</v>
      </c>
      <c r="T245" s="96">
        <v>0</v>
      </c>
      <c r="U245" s="96">
        <v>48210828.8278</v>
      </c>
      <c r="V245" s="96">
        <v>5537325.6056</v>
      </c>
      <c r="W245" s="96">
        <v>3869928.2259</v>
      </c>
      <c r="X245" s="96">
        <v>0</v>
      </c>
      <c r="Y245" s="96">
        <f t="shared" si="59"/>
        <v>3869928.2259</v>
      </c>
      <c r="Z245" s="96">
        <v>120923001.7252</v>
      </c>
      <c r="AA245" s="105">
        <f t="shared" si="54"/>
        <v>259327863.0868</v>
      </c>
    </row>
    <row r="246" ht="24.9" customHeight="1" spans="1:27">
      <c r="A246" s="94"/>
      <c r="B246" s="97"/>
      <c r="C246" s="91">
        <v>5</v>
      </c>
      <c r="D246" s="96" t="s">
        <v>609</v>
      </c>
      <c r="E246" s="96">
        <v>98752736.706</v>
      </c>
      <c r="F246" s="96">
        <v>0</v>
      </c>
      <c r="G246" s="96">
        <v>58932307.5147</v>
      </c>
      <c r="H246" s="96">
        <v>8184424.5926</v>
      </c>
      <c r="I246" s="96">
        <v>4730551.3266</v>
      </c>
      <c r="J246" s="96">
        <f t="shared" si="65"/>
        <v>2365275.6633</v>
      </c>
      <c r="K246" s="96">
        <f t="shared" si="63"/>
        <v>2365275.6633</v>
      </c>
      <c r="L246" s="119">
        <v>165010364.0667</v>
      </c>
      <c r="M246" s="105">
        <f t="shared" si="53"/>
        <v>333245108.5433</v>
      </c>
      <c r="N246" s="104"/>
      <c r="O246" s="97"/>
      <c r="P246" s="106">
        <v>23</v>
      </c>
      <c r="Q246" s="97"/>
      <c r="R246" s="96" t="s">
        <v>610</v>
      </c>
      <c r="S246" s="96">
        <v>99338681.2812</v>
      </c>
      <c r="T246" s="96">
        <v>0</v>
      </c>
      <c r="U246" s="96">
        <v>59281979.504</v>
      </c>
      <c r="V246" s="96">
        <v>6590745.9872</v>
      </c>
      <c r="W246" s="96">
        <v>4758619.8235</v>
      </c>
      <c r="X246" s="96">
        <v>0</v>
      </c>
      <c r="Y246" s="96">
        <f t="shared" si="59"/>
        <v>4758619.8235</v>
      </c>
      <c r="Z246" s="96">
        <v>146844612.3651</v>
      </c>
      <c r="AA246" s="105">
        <f t="shared" si="54"/>
        <v>316814638.961</v>
      </c>
    </row>
    <row r="247" ht="24.9" customHeight="1" spans="1:27">
      <c r="A247" s="94"/>
      <c r="B247" s="97"/>
      <c r="C247" s="91">
        <v>6</v>
      </c>
      <c r="D247" s="96" t="s">
        <v>611</v>
      </c>
      <c r="E247" s="96">
        <v>83936256.0816</v>
      </c>
      <c r="F247" s="96">
        <v>0</v>
      </c>
      <c r="G247" s="96">
        <v>50090330.861</v>
      </c>
      <c r="H247" s="96">
        <v>7684241.008</v>
      </c>
      <c r="I247" s="96">
        <v>4020797.6082</v>
      </c>
      <c r="J247" s="96">
        <f t="shared" si="65"/>
        <v>2010398.8041</v>
      </c>
      <c r="K247" s="96">
        <f t="shared" si="63"/>
        <v>2010398.8041</v>
      </c>
      <c r="L247" s="119">
        <v>152702301.3457</v>
      </c>
      <c r="M247" s="105">
        <f t="shared" si="53"/>
        <v>296423528.1004</v>
      </c>
      <c r="N247" s="104"/>
      <c r="O247" s="97"/>
      <c r="P247" s="106">
        <v>24</v>
      </c>
      <c r="Q247" s="97"/>
      <c r="R247" s="96" t="s">
        <v>612</v>
      </c>
      <c r="S247" s="96">
        <v>82377943.0692</v>
      </c>
      <c r="T247" s="96">
        <v>0</v>
      </c>
      <c r="U247" s="96">
        <v>49160382.1353</v>
      </c>
      <c r="V247" s="96">
        <v>5696580.7911</v>
      </c>
      <c r="W247" s="96">
        <v>3946149.7562</v>
      </c>
      <c r="X247" s="96">
        <v>0</v>
      </c>
      <c r="Y247" s="96">
        <f t="shared" si="59"/>
        <v>3946149.7562</v>
      </c>
      <c r="Z247" s="96">
        <v>124841808.4856</v>
      </c>
      <c r="AA247" s="105">
        <f t="shared" si="54"/>
        <v>266022864.2374</v>
      </c>
    </row>
    <row r="248" ht="24.9" customHeight="1" spans="1:27">
      <c r="A248" s="94"/>
      <c r="B248" s="97"/>
      <c r="C248" s="91">
        <v>7</v>
      </c>
      <c r="D248" s="96" t="s">
        <v>613</v>
      </c>
      <c r="E248" s="96">
        <v>84013459.2165</v>
      </c>
      <c r="F248" s="96">
        <v>0</v>
      </c>
      <c r="G248" s="96">
        <v>50136403.0919</v>
      </c>
      <c r="H248" s="96">
        <v>7310802.2884</v>
      </c>
      <c r="I248" s="96">
        <v>4024495.8693</v>
      </c>
      <c r="J248" s="96">
        <f t="shared" si="65"/>
        <v>2012247.93465</v>
      </c>
      <c r="K248" s="96">
        <f t="shared" si="63"/>
        <v>2012247.93465</v>
      </c>
      <c r="L248" s="119">
        <v>143513060.9843</v>
      </c>
      <c r="M248" s="105">
        <f t="shared" si="53"/>
        <v>286985973.51575</v>
      </c>
      <c r="N248" s="104"/>
      <c r="O248" s="97"/>
      <c r="P248" s="106">
        <v>25</v>
      </c>
      <c r="Q248" s="97"/>
      <c r="R248" s="96" t="s">
        <v>614</v>
      </c>
      <c r="S248" s="96">
        <v>108531914.9135</v>
      </c>
      <c r="T248" s="96">
        <v>0</v>
      </c>
      <c r="U248" s="96">
        <v>64768191.73</v>
      </c>
      <c r="V248" s="96">
        <v>5906775.1823</v>
      </c>
      <c r="W248" s="96">
        <v>5199003.1993</v>
      </c>
      <c r="X248" s="96">
        <v>0</v>
      </c>
      <c r="Y248" s="96">
        <f t="shared" si="59"/>
        <v>5199003.1993</v>
      </c>
      <c r="Z248" s="96">
        <v>130014080.8853</v>
      </c>
      <c r="AA248" s="105">
        <f t="shared" si="54"/>
        <v>314419965.9104</v>
      </c>
    </row>
    <row r="249" ht="24.9" customHeight="1" spans="1:27">
      <c r="A249" s="94"/>
      <c r="B249" s="97"/>
      <c r="C249" s="91">
        <v>8</v>
      </c>
      <c r="D249" s="96" t="s">
        <v>615</v>
      </c>
      <c r="E249" s="96">
        <v>97462616.7196</v>
      </c>
      <c r="F249" s="96">
        <v>0</v>
      </c>
      <c r="G249" s="96">
        <v>58162407.355</v>
      </c>
      <c r="H249" s="96">
        <v>7924951.1483</v>
      </c>
      <c r="I249" s="96">
        <v>4668750.7222</v>
      </c>
      <c r="J249" s="96">
        <f t="shared" si="65"/>
        <v>2334375.3611</v>
      </c>
      <c r="K249" s="96">
        <f t="shared" si="63"/>
        <v>2334375.3611</v>
      </c>
      <c r="L249" s="119">
        <v>158625477.5457</v>
      </c>
      <c r="M249" s="105">
        <f t="shared" si="53"/>
        <v>324509828.1297</v>
      </c>
      <c r="N249" s="104"/>
      <c r="O249" s="97"/>
      <c r="P249" s="106">
        <v>26</v>
      </c>
      <c r="Q249" s="97"/>
      <c r="R249" s="96" t="s">
        <v>616</v>
      </c>
      <c r="S249" s="96">
        <v>74287565.1684</v>
      </c>
      <c r="T249" s="96">
        <v>0</v>
      </c>
      <c r="U249" s="96">
        <v>44332317.0683</v>
      </c>
      <c r="V249" s="96">
        <v>5219818.4919</v>
      </c>
      <c r="W249" s="96">
        <v>3558596.4672</v>
      </c>
      <c r="X249" s="96">
        <v>0</v>
      </c>
      <c r="Y249" s="96">
        <f t="shared" si="59"/>
        <v>3558596.4672</v>
      </c>
      <c r="Z249" s="96">
        <v>113110075.4525</v>
      </c>
      <c r="AA249" s="105">
        <f t="shared" si="54"/>
        <v>240508372.6483</v>
      </c>
    </row>
    <row r="250" ht="24.9" customHeight="1" spans="1:27">
      <c r="A250" s="94"/>
      <c r="B250" s="97"/>
      <c r="C250" s="91">
        <v>9</v>
      </c>
      <c r="D250" s="96" t="s">
        <v>617</v>
      </c>
      <c r="E250" s="96">
        <v>107269572.3862</v>
      </c>
      <c r="F250" s="96">
        <v>0</v>
      </c>
      <c r="G250" s="96">
        <v>64014868.2224</v>
      </c>
      <c r="H250" s="96">
        <v>8541393.1682</v>
      </c>
      <c r="I250" s="96">
        <v>5138533.2183</v>
      </c>
      <c r="J250" s="96">
        <f t="shared" si="65"/>
        <v>2569266.60915</v>
      </c>
      <c r="K250" s="96">
        <f t="shared" si="63"/>
        <v>2569266.60915</v>
      </c>
      <c r="L250" s="119">
        <v>173794322.1031</v>
      </c>
      <c r="M250" s="105">
        <f t="shared" si="53"/>
        <v>356189422.48905</v>
      </c>
      <c r="N250" s="104"/>
      <c r="O250" s="97"/>
      <c r="P250" s="106">
        <v>27</v>
      </c>
      <c r="Q250" s="97"/>
      <c r="R250" s="96" t="s">
        <v>618</v>
      </c>
      <c r="S250" s="96">
        <v>89854352.1652</v>
      </c>
      <c r="T250" s="96">
        <v>0</v>
      </c>
      <c r="U250" s="96">
        <v>53622051.2967</v>
      </c>
      <c r="V250" s="96">
        <v>5878719.8027</v>
      </c>
      <c r="W250" s="96">
        <v>4304292.1039</v>
      </c>
      <c r="X250" s="96">
        <v>0</v>
      </c>
      <c r="Y250" s="96">
        <f t="shared" si="59"/>
        <v>4304292.1039</v>
      </c>
      <c r="Z250" s="96">
        <v>129323719.6224</v>
      </c>
      <c r="AA250" s="105">
        <f t="shared" si="54"/>
        <v>282983134.9909</v>
      </c>
    </row>
    <row r="251" ht="24.9" customHeight="1" spans="1:27">
      <c r="A251" s="94"/>
      <c r="B251" s="97"/>
      <c r="C251" s="91">
        <v>10</v>
      </c>
      <c r="D251" s="96" t="s">
        <v>619</v>
      </c>
      <c r="E251" s="96">
        <v>78054355.1216</v>
      </c>
      <c r="F251" s="96">
        <v>0</v>
      </c>
      <c r="G251" s="96">
        <v>46580210.4561</v>
      </c>
      <c r="H251" s="96">
        <v>7012978.1315</v>
      </c>
      <c r="I251" s="96">
        <v>3739036.9673</v>
      </c>
      <c r="J251" s="96">
        <f t="shared" si="65"/>
        <v>1869518.48365</v>
      </c>
      <c r="K251" s="96">
        <f t="shared" si="63"/>
        <v>1869518.48365</v>
      </c>
      <c r="L251" s="119">
        <v>136184475.0102</v>
      </c>
      <c r="M251" s="105">
        <f t="shared" si="53"/>
        <v>269701537.20305</v>
      </c>
      <c r="N251" s="104"/>
      <c r="O251" s="97"/>
      <c r="P251" s="106">
        <v>28</v>
      </c>
      <c r="Q251" s="97"/>
      <c r="R251" s="96" t="s">
        <v>620</v>
      </c>
      <c r="S251" s="96">
        <v>90142457.1074</v>
      </c>
      <c r="T251" s="96">
        <v>0</v>
      </c>
      <c r="U251" s="96">
        <v>53793982.6235</v>
      </c>
      <c r="V251" s="96">
        <v>6080040.1423</v>
      </c>
      <c r="W251" s="96">
        <v>4318093.1919</v>
      </c>
      <c r="X251" s="96">
        <v>0</v>
      </c>
      <c r="Y251" s="96">
        <f t="shared" si="59"/>
        <v>4318093.1919</v>
      </c>
      <c r="Z251" s="96">
        <v>134277627.4336</v>
      </c>
      <c r="AA251" s="105">
        <f t="shared" si="54"/>
        <v>288612200.4987</v>
      </c>
    </row>
    <row r="252" ht="24.9" customHeight="1" spans="1:27">
      <c r="A252" s="94"/>
      <c r="B252" s="97"/>
      <c r="C252" s="91">
        <v>11</v>
      </c>
      <c r="D252" s="96" t="s">
        <v>621</v>
      </c>
      <c r="E252" s="96">
        <v>133932568.5119</v>
      </c>
      <c r="F252" s="96">
        <v>0</v>
      </c>
      <c r="G252" s="96">
        <v>79926446.3654</v>
      </c>
      <c r="H252" s="96">
        <v>10613561.8299</v>
      </c>
      <c r="I252" s="96">
        <v>6415770.4464</v>
      </c>
      <c r="J252" s="96">
        <f t="shared" si="65"/>
        <v>3207885.2232</v>
      </c>
      <c r="K252" s="96">
        <f t="shared" si="63"/>
        <v>3207885.2232</v>
      </c>
      <c r="L252" s="119">
        <v>224784363.84</v>
      </c>
      <c r="M252" s="105">
        <f t="shared" si="53"/>
        <v>452464825.7704</v>
      </c>
      <c r="N252" s="104"/>
      <c r="O252" s="97"/>
      <c r="P252" s="106">
        <v>29</v>
      </c>
      <c r="Q252" s="97"/>
      <c r="R252" s="96" t="s">
        <v>622</v>
      </c>
      <c r="S252" s="96">
        <v>79435840.2019</v>
      </c>
      <c r="T252" s="96">
        <v>0</v>
      </c>
      <c r="U252" s="96">
        <v>47404634.2271</v>
      </c>
      <c r="V252" s="96">
        <v>5536131.2514</v>
      </c>
      <c r="W252" s="96">
        <v>3805214.2329</v>
      </c>
      <c r="X252" s="96">
        <v>0</v>
      </c>
      <c r="Y252" s="96">
        <f t="shared" si="59"/>
        <v>3805214.2329</v>
      </c>
      <c r="Z252" s="96">
        <v>120893612.144</v>
      </c>
      <c r="AA252" s="105">
        <f t="shared" si="54"/>
        <v>257075432.0573</v>
      </c>
    </row>
    <row r="253" ht="24.9" customHeight="1" spans="1:27">
      <c r="A253" s="94"/>
      <c r="B253" s="97"/>
      <c r="C253" s="91">
        <v>12</v>
      </c>
      <c r="D253" s="96" t="s">
        <v>623</v>
      </c>
      <c r="E253" s="96">
        <v>137837920.7778</v>
      </c>
      <c r="F253" s="96">
        <v>0</v>
      </c>
      <c r="G253" s="96">
        <v>82257029.075</v>
      </c>
      <c r="H253" s="96">
        <v>10656140.5562</v>
      </c>
      <c r="I253" s="96">
        <v>6602848.4955</v>
      </c>
      <c r="J253" s="96">
        <f t="shared" si="65"/>
        <v>3301424.24775</v>
      </c>
      <c r="K253" s="96">
        <f t="shared" si="63"/>
        <v>3301424.24775</v>
      </c>
      <c r="L253" s="119">
        <v>225832102.4106</v>
      </c>
      <c r="M253" s="105">
        <f t="shared" si="53"/>
        <v>459884617.06735</v>
      </c>
      <c r="N253" s="104"/>
      <c r="O253" s="98"/>
      <c r="P253" s="106">
        <v>30</v>
      </c>
      <c r="Q253" s="98"/>
      <c r="R253" s="96" t="s">
        <v>624</v>
      </c>
      <c r="S253" s="96">
        <v>88378319.7744</v>
      </c>
      <c r="T253" s="96">
        <v>0</v>
      </c>
      <c r="U253" s="96">
        <v>52741204.875</v>
      </c>
      <c r="V253" s="96">
        <v>6176508.129</v>
      </c>
      <c r="W253" s="96">
        <v>4233585.7394</v>
      </c>
      <c r="X253" s="96">
        <v>0</v>
      </c>
      <c r="Y253" s="96">
        <f t="shared" si="59"/>
        <v>4233585.7394</v>
      </c>
      <c r="Z253" s="96">
        <v>136651423.909</v>
      </c>
      <c r="AA253" s="105">
        <f t="shared" si="54"/>
        <v>288181042.4268</v>
      </c>
    </row>
    <row r="254" ht="24.9" customHeight="1" spans="1:27">
      <c r="A254" s="94"/>
      <c r="B254" s="97"/>
      <c r="C254" s="91">
        <v>13</v>
      </c>
      <c r="D254" s="96" t="s">
        <v>625</v>
      </c>
      <c r="E254" s="96">
        <v>108038364.3223</v>
      </c>
      <c r="F254" s="96">
        <v>0</v>
      </c>
      <c r="G254" s="96">
        <v>64473657.3588</v>
      </c>
      <c r="H254" s="96">
        <v>8363529.9446</v>
      </c>
      <c r="I254" s="96">
        <v>5175360.6505</v>
      </c>
      <c r="J254" s="96">
        <f t="shared" si="65"/>
        <v>2587680.32525</v>
      </c>
      <c r="K254" s="96">
        <f t="shared" si="63"/>
        <v>2587680.32525</v>
      </c>
      <c r="L254" s="119">
        <v>169417625.6671</v>
      </c>
      <c r="M254" s="105">
        <f t="shared" si="53"/>
        <v>352880857.61805</v>
      </c>
      <c r="N254" s="104"/>
      <c r="O254" s="91"/>
      <c r="P254" s="100" t="s">
        <v>626</v>
      </c>
      <c r="Q254" s="111"/>
      <c r="R254" s="101"/>
      <c r="S254" s="101">
        <f t="shared" ref="S254:W254" si="66">SUM(S224:S253)</f>
        <v>2518627318.0639</v>
      </c>
      <c r="T254" s="101">
        <f t="shared" si="66"/>
        <v>0</v>
      </c>
      <c r="U254" s="101">
        <f t="shared" si="66"/>
        <v>1503031962.192</v>
      </c>
      <c r="V254" s="101">
        <f t="shared" si="66"/>
        <v>170039937.155</v>
      </c>
      <c r="W254" s="101">
        <f t="shared" si="66"/>
        <v>120649778.4076</v>
      </c>
      <c r="X254" s="101">
        <f t="shared" ref="X254" si="67">SUM(X224:X253)</f>
        <v>0</v>
      </c>
      <c r="Y254" s="101">
        <f t="shared" si="59"/>
        <v>120649778.4076</v>
      </c>
      <c r="Z254" s="101">
        <f>SUM(Z224:Z253)</f>
        <v>3724154004.729</v>
      </c>
      <c r="AA254" s="101">
        <f>SUM(AA224:AA253)</f>
        <v>8036503000.5475</v>
      </c>
    </row>
    <row r="255" ht="24.9" customHeight="1" spans="1:27">
      <c r="A255" s="94"/>
      <c r="B255" s="97"/>
      <c r="C255" s="91">
        <v>14</v>
      </c>
      <c r="D255" s="96" t="s">
        <v>627</v>
      </c>
      <c r="E255" s="96">
        <v>103033509.9439</v>
      </c>
      <c r="F255" s="96">
        <v>0</v>
      </c>
      <c r="G255" s="96">
        <v>61486928.817</v>
      </c>
      <c r="H255" s="96">
        <v>8018743.7816</v>
      </c>
      <c r="I255" s="96">
        <v>4935613.1628</v>
      </c>
      <c r="J255" s="96">
        <f t="shared" si="65"/>
        <v>2467806.5814</v>
      </c>
      <c r="K255" s="96">
        <f t="shared" si="63"/>
        <v>2467806.5814</v>
      </c>
      <c r="L255" s="119">
        <v>160933441.3593</v>
      </c>
      <c r="M255" s="105">
        <f t="shared" si="53"/>
        <v>335940430.4832</v>
      </c>
      <c r="N255" s="104"/>
      <c r="O255" s="95">
        <v>30</v>
      </c>
      <c r="P255" s="106">
        <v>1</v>
      </c>
      <c r="Q255" s="95" t="s">
        <v>115</v>
      </c>
      <c r="R255" s="96" t="s">
        <v>628</v>
      </c>
      <c r="S255" s="96">
        <v>86981067.7424</v>
      </c>
      <c r="T255" s="96">
        <v>0</v>
      </c>
      <c r="U255" s="96">
        <v>51907371.9184</v>
      </c>
      <c r="V255" s="96">
        <v>7007326.6814</v>
      </c>
      <c r="W255" s="96">
        <v>4166653.1898</v>
      </c>
      <c r="X255" s="96">
        <v>0</v>
      </c>
      <c r="Y255" s="96">
        <f t="shared" si="59"/>
        <v>4166653.1898</v>
      </c>
      <c r="Z255" s="96">
        <v>178700261.4165</v>
      </c>
      <c r="AA255" s="105">
        <f t="shared" si="54"/>
        <v>328762680.9485</v>
      </c>
    </row>
    <row r="256" ht="24.9" customHeight="1" spans="1:27">
      <c r="A256" s="94"/>
      <c r="B256" s="97"/>
      <c r="C256" s="91">
        <v>15</v>
      </c>
      <c r="D256" s="96" t="s">
        <v>629</v>
      </c>
      <c r="E256" s="96">
        <v>112452598.4888</v>
      </c>
      <c r="F256" s="96">
        <v>0</v>
      </c>
      <c r="G256" s="96">
        <v>67107923.6487</v>
      </c>
      <c r="H256" s="96">
        <v>7797871.8642</v>
      </c>
      <c r="I256" s="96">
        <v>5386815.6642</v>
      </c>
      <c r="J256" s="96">
        <f t="shared" si="65"/>
        <v>2693407.8321</v>
      </c>
      <c r="K256" s="96">
        <f t="shared" si="63"/>
        <v>2693407.8321</v>
      </c>
      <c r="L256" s="119">
        <v>155498426.1034</v>
      </c>
      <c r="M256" s="105">
        <f t="shared" si="53"/>
        <v>345550227.9372</v>
      </c>
      <c r="N256" s="104"/>
      <c r="O256" s="97"/>
      <c r="P256" s="106">
        <v>2</v>
      </c>
      <c r="Q256" s="97"/>
      <c r="R256" s="96" t="s">
        <v>630</v>
      </c>
      <c r="S256" s="96">
        <v>101010967.8022</v>
      </c>
      <c r="T256" s="96">
        <v>0</v>
      </c>
      <c r="U256" s="96">
        <v>60279943.7812</v>
      </c>
      <c r="V256" s="96">
        <v>7929200.8943</v>
      </c>
      <c r="W256" s="96">
        <v>4838727.3475</v>
      </c>
      <c r="X256" s="96">
        <v>0</v>
      </c>
      <c r="Y256" s="96">
        <f t="shared" si="59"/>
        <v>4838727.3475</v>
      </c>
      <c r="Z256" s="96">
        <v>201384903.5803</v>
      </c>
      <c r="AA256" s="105">
        <f t="shared" si="54"/>
        <v>375443743.4055</v>
      </c>
    </row>
    <row r="257" ht="24.9" customHeight="1" spans="1:27">
      <c r="A257" s="94"/>
      <c r="B257" s="97"/>
      <c r="C257" s="91">
        <v>16</v>
      </c>
      <c r="D257" s="96" t="s">
        <v>631</v>
      </c>
      <c r="E257" s="96">
        <v>98644289.0758</v>
      </c>
      <c r="F257" s="96">
        <v>0</v>
      </c>
      <c r="G257" s="96">
        <v>58867589.6213</v>
      </c>
      <c r="H257" s="96">
        <v>8025145.52</v>
      </c>
      <c r="I257" s="96">
        <v>4725356.3609</v>
      </c>
      <c r="J257" s="96">
        <f t="shared" si="65"/>
        <v>2362678.18045</v>
      </c>
      <c r="K257" s="96">
        <f t="shared" si="63"/>
        <v>2362678.18045</v>
      </c>
      <c r="L257" s="119">
        <v>161090969.5146</v>
      </c>
      <c r="M257" s="105">
        <f t="shared" si="53"/>
        <v>328990671.91215</v>
      </c>
      <c r="N257" s="104"/>
      <c r="O257" s="97"/>
      <c r="P257" s="106">
        <v>3</v>
      </c>
      <c r="Q257" s="97"/>
      <c r="R257" s="96" t="s">
        <v>632</v>
      </c>
      <c r="S257" s="96">
        <v>100617961.3283</v>
      </c>
      <c r="T257" s="96">
        <v>0</v>
      </c>
      <c r="U257" s="96">
        <v>60045410.7531</v>
      </c>
      <c r="V257" s="96">
        <v>7431668.776</v>
      </c>
      <c r="W257" s="96">
        <v>4819901.1625</v>
      </c>
      <c r="X257" s="96">
        <v>0</v>
      </c>
      <c r="Y257" s="96">
        <f t="shared" si="59"/>
        <v>4819901.1625</v>
      </c>
      <c r="Z257" s="96">
        <v>189142085.7297</v>
      </c>
      <c r="AA257" s="105">
        <f t="shared" si="54"/>
        <v>362057027.7496</v>
      </c>
    </row>
    <row r="258" ht="24.9" customHeight="1" spans="1:27">
      <c r="A258" s="94"/>
      <c r="B258" s="97"/>
      <c r="C258" s="91">
        <v>17</v>
      </c>
      <c r="D258" s="96" t="s">
        <v>633</v>
      </c>
      <c r="E258" s="96">
        <v>80901711.6677</v>
      </c>
      <c r="F258" s="96">
        <v>0</v>
      </c>
      <c r="G258" s="96">
        <v>48279416.9508</v>
      </c>
      <c r="H258" s="96">
        <v>7344399.4713</v>
      </c>
      <c r="I258" s="96">
        <v>3875433.8585</v>
      </c>
      <c r="J258" s="96">
        <f t="shared" si="65"/>
        <v>1937716.92925</v>
      </c>
      <c r="K258" s="96">
        <f t="shared" si="63"/>
        <v>1937716.92925</v>
      </c>
      <c r="L258" s="119">
        <v>144339789.9041</v>
      </c>
      <c r="M258" s="105">
        <f t="shared" si="53"/>
        <v>282803034.92315</v>
      </c>
      <c r="N258" s="104"/>
      <c r="O258" s="97"/>
      <c r="P258" s="106">
        <v>4</v>
      </c>
      <c r="Q258" s="97"/>
      <c r="R258" s="96" t="s">
        <v>634</v>
      </c>
      <c r="S258" s="96">
        <v>107800307.3092</v>
      </c>
      <c r="T258" s="96">
        <v>0</v>
      </c>
      <c r="U258" s="96">
        <v>64331592.9506</v>
      </c>
      <c r="V258" s="96">
        <v>6728074.732</v>
      </c>
      <c r="W258" s="96">
        <v>5163957.0078</v>
      </c>
      <c r="X258" s="96">
        <v>0</v>
      </c>
      <c r="Y258" s="96">
        <f t="shared" si="59"/>
        <v>5163957.0078</v>
      </c>
      <c r="Z258" s="96">
        <v>171828683.4304</v>
      </c>
      <c r="AA258" s="105">
        <f t="shared" si="54"/>
        <v>355852615.43</v>
      </c>
    </row>
    <row r="259" ht="24.9" customHeight="1" spans="1:27">
      <c r="A259" s="94"/>
      <c r="B259" s="98"/>
      <c r="C259" s="91">
        <v>18</v>
      </c>
      <c r="D259" s="96" t="s">
        <v>635</v>
      </c>
      <c r="E259" s="96">
        <v>100674018.3039</v>
      </c>
      <c r="F259" s="96">
        <v>0</v>
      </c>
      <c r="G259" s="96">
        <v>60078863.6683</v>
      </c>
      <c r="H259" s="96">
        <v>7624176.9366</v>
      </c>
      <c r="I259" s="96">
        <v>4822586.4591</v>
      </c>
      <c r="J259" s="96">
        <f t="shared" si="65"/>
        <v>2411293.22955</v>
      </c>
      <c r="K259" s="96">
        <f t="shared" si="63"/>
        <v>2411293.22955</v>
      </c>
      <c r="L259" s="119">
        <v>151224299.306</v>
      </c>
      <c r="M259" s="105">
        <f t="shared" si="53"/>
        <v>322012651.44435</v>
      </c>
      <c r="N259" s="104"/>
      <c r="O259" s="97"/>
      <c r="P259" s="106">
        <v>5</v>
      </c>
      <c r="Q259" s="97"/>
      <c r="R259" s="96" t="s">
        <v>636</v>
      </c>
      <c r="S259" s="96">
        <v>109374225.8154</v>
      </c>
      <c r="T259" s="96">
        <v>0</v>
      </c>
      <c r="U259" s="96">
        <v>65270854.5093</v>
      </c>
      <c r="V259" s="96">
        <v>8767804.7342</v>
      </c>
      <c r="W259" s="96">
        <v>5239352.4098</v>
      </c>
      <c r="X259" s="96">
        <v>0</v>
      </c>
      <c r="Y259" s="96">
        <f t="shared" si="59"/>
        <v>5239352.4098</v>
      </c>
      <c r="Z259" s="96">
        <v>222020504.1412</v>
      </c>
      <c r="AA259" s="105">
        <f t="shared" si="54"/>
        <v>410672741.6099</v>
      </c>
    </row>
    <row r="260" ht="24.9" customHeight="1" spans="1:27">
      <c r="A260" s="91"/>
      <c r="B260" s="99" t="s">
        <v>601</v>
      </c>
      <c r="C260" s="100"/>
      <c r="D260" s="101"/>
      <c r="E260" s="101">
        <f>SUM(E242:E259)</f>
        <v>1836121867.9137</v>
      </c>
      <c r="F260" s="101">
        <f t="shared" ref="F260:M260" si="68">SUM(F242:F259)</f>
        <v>0</v>
      </c>
      <c r="G260" s="101">
        <f t="shared" si="68"/>
        <v>1095735694.6622</v>
      </c>
      <c r="H260" s="101">
        <f t="shared" si="68"/>
        <v>149700635.4881</v>
      </c>
      <c r="I260" s="101">
        <f t="shared" si="68"/>
        <v>87955726.8771</v>
      </c>
      <c r="J260" s="101">
        <f t="shared" si="68"/>
        <v>43977863.43855</v>
      </c>
      <c r="K260" s="101">
        <f t="shared" si="68"/>
        <v>43977863.43855</v>
      </c>
      <c r="L260" s="101">
        <f t="shared" si="68"/>
        <v>3028775858.9548</v>
      </c>
      <c r="M260" s="101">
        <f t="shared" si="68"/>
        <v>6154311920.45735</v>
      </c>
      <c r="N260" s="104"/>
      <c r="O260" s="97"/>
      <c r="P260" s="106">
        <v>6</v>
      </c>
      <c r="Q260" s="97"/>
      <c r="R260" s="96" t="s">
        <v>637</v>
      </c>
      <c r="S260" s="96">
        <v>112414440.8576</v>
      </c>
      <c r="T260" s="96">
        <v>0</v>
      </c>
      <c r="U260" s="96">
        <v>67085152.4594</v>
      </c>
      <c r="V260" s="96">
        <v>9069044.7441</v>
      </c>
      <c r="W260" s="96">
        <v>5384987.7995</v>
      </c>
      <c r="X260" s="96">
        <v>0</v>
      </c>
      <c r="Y260" s="96">
        <f t="shared" si="59"/>
        <v>5384987.7995</v>
      </c>
      <c r="Z260" s="96">
        <v>229433144.3177</v>
      </c>
      <c r="AA260" s="105">
        <f t="shared" si="54"/>
        <v>423386770.1783</v>
      </c>
    </row>
    <row r="261" ht="24.9" customHeight="1" spans="1:27">
      <c r="A261" s="94">
        <v>13</v>
      </c>
      <c r="B261" s="95" t="s">
        <v>638</v>
      </c>
      <c r="C261" s="91">
        <v>1</v>
      </c>
      <c r="D261" s="96" t="s">
        <v>639</v>
      </c>
      <c r="E261" s="96">
        <v>118294113.6651</v>
      </c>
      <c r="F261" s="96">
        <v>0</v>
      </c>
      <c r="G261" s="96">
        <v>70593943.178</v>
      </c>
      <c r="H261" s="96">
        <v>7932375.5455</v>
      </c>
      <c r="I261" s="96">
        <v>5666641.7053</v>
      </c>
      <c r="J261" s="96">
        <v>0</v>
      </c>
      <c r="K261" s="96">
        <f t="shared" ref="K261:K292" si="69">I261-J261</f>
        <v>5666641.7053</v>
      </c>
      <c r="L261" s="119">
        <v>186817716.5048</v>
      </c>
      <c r="M261" s="105">
        <f t="shared" si="53"/>
        <v>389304790.5987</v>
      </c>
      <c r="N261" s="104"/>
      <c r="O261" s="97"/>
      <c r="P261" s="106">
        <v>7</v>
      </c>
      <c r="Q261" s="97"/>
      <c r="R261" s="96" t="s">
        <v>640</v>
      </c>
      <c r="S261" s="96">
        <v>121873030.3266</v>
      </c>
      <c r="T261" s="96">
        <v>0</v>
      </c>
      <c r="U261" s="96">
        <v>72729720.1123</v>
      </c>
      <c r="V261" s="96">
        <v>9350960.1033</v>
      </c>
      <c r="W261" s="96">
        <v>5838082.5132</v>
      </c>
      <c r="X261" s="96">
        <v>0</v>
      </c>
      <c r="Y261" s="96">
        <f t="shared" si="59"/>
        <v>5838082.5132</v>
      </c>
      <c r="Z261" s="96">
        <v>236370261.0699</v>
      </c>
      <c r="AA261" s="105">
        <f t="shared" si="54"/>
        <v>446162054.1253</v>
      </c>
    </row>
    <row r="262" ht="24.9" customHeight="1" spans="1:27">
      <c r="A262" s="94"/>
      <c r="B262" s="97"/>
      <c r="C262" s="91">
        <v>2</v>
      </c>
      <c r="D262" s="96" t="s">
        <v>641</v>
      </c>
      <c r="E262" s="96">
        <v>90013826.9497</v>
      </c>
      <c r="F262" s="96">
        <v>0</v>
      </c>
      <c r="G262" s="96">
        <v>53717220.4773</v>
      </c>
      <c r="H262" s="96">
        <v>6016297.0309</v>
      </c>
      <c r="I262" s="96">
        <v>4311931.4228</v>
      </c>
      <c r="J262" s="96">
        <v>0</v>
      </c>
      <c r="K262" s="96">
        <f t="shared" si="69"/>
        <v>4311931.4228</v>
      </c>
      <c r="L262" s="119">
        <v>139668599.1381</v>
      </c>
      <c r="M262" s="105">
        <f t="shared" si="53"/>
        <v>293727875.0188</v>
      </c>
      <c r="N262" s="104"/>
      <c r="O262" s="97"/>
      <c r="P262" s="106">
        <v>8</v>
      </c>
      <c r="Q262" s="97"/>
      <c r="R262" s="96" t="s">
        <v>642</v>
      </c>
      <c r="S262" s="96">
        <v>89694077.7355</v>
      </c>
      <c r="T262" s="96">
        <v>0</v>
      </c>
      <c r="U262" s="96">
        <v>53526404.9147</v>
      </c>
      <c r="V262" s="96">
        <v>7230205.1139</v>
      </c>
      <c r="W262" s="96">
        <v>4296614.4795</v>
      </c>
      <c r="X262" s="96">
        <v>0</v>
      </c>
      <c r="Y262" s="96">
        <f t="shared" si="59"/>
        <v>4296614.4795</v>
      </c>
      <c r="Z262" s="96">
        <v>184184651.1687</v>
      </c>
      <c r="AA262" s="105">
        <f t="shared" si="54"/>
        <v>338931953.4123</v>
      </c>
    </row>
    <row r="263" ht="24.9" customHeight="1" spans="1:27">
      <c r="A263" s="94"/>
      <c r="B263" s="97"/>
      <c r="C263" s="91">
        <v>3</v>
      </c>
      <c r="D263" s="96" t="s">
        <v>643</v>
      </c>
      <c r="E263" s="96">
        <v>85826918.35</v>
      </c>
      <c r="F263" s="96">
        <v>0</v>
      </c>
      <c r="G263" s="96">
        <v>51218614.4299</v>
      </c>
      <c r="H263" s="96">
        <v>5284731.2121</v>
      </c>
      <c r="I263" s="96">
        <v>4111365.9834</v>
      </c>
      <c r="J263" s="96">
        <v>0</v>
      </c>
      <c r="K263" s="96">
        <f t="shared" si="69"/>
        <v>4111365.9834</v>
      </c>
      <c r="L263" s="119">
        <v>121666892.8465</v>
      </c>
      <c r="M263" s="105">
        <f t="shared" si="53"/>
        <v>268108522.8219</v>
      </c>
      <c r="N263" s="104"/>
      <c r="O263" s="97"/>
      <c r="P263" s="106">
        <v>9</v>
      </c>
      <c r="Q263" s="97"/>
      <c r="R263" s="96" t="s">
        <v>644</v>
      </c>
      <c r="S263" s="96">
        <v>106447941.1914</v>
      </c>
      <c r="T263" s="96">
        <v>0</v>
      </c>
      <c r="U263" s="96">
        <v>63524546.3958</v>
      </c>
      <c r="V263" s="96">
        <v>8582357.3616</v>
      </c>
      <c r="W263" s="96">
        <v>5099174.6276</v>
      </c>
      <c r="X263" s="96">
        <v>0</v>
      </c>
      <c r="Y263" s="96">
        <f t="shared" si="59"/>
        <v>5099174.6276</v>
      </c>
      <c r="Z263" s="96">
        <v>217457183.8645</v>
      </c>
      <c r="AA263" s="105">
        <f t="shared" si="54"/>
        <v>401111203.4409</v>
      </c>
    </row>
    <row r="264" ht="24.9" customHeight="1" spans="1:27">
      <c r="A264" s="94"/>
      <c r="B264" s="97"/>
      <c r="C264" s="91">
        <v>4</v>
      </c>
      <c r="D264" s="96" t="s">
        <v>645</v>
      </c>
      <c r="E264" s="96">
        <v>88620952.626</v>
      </c>
      <c r="F264" s="96">
        <v>0</v>
      </c>
      <c r="G264" s="96">
        <v>52885999.9895</v>
      </c>
      <c r="H264" s="96">
        <v>5894019.0505</v>
      </c>
      <c r="I264" s="96">
        <v>4245208.5785</v>
      </c>
      <c r="J264" s="96">
        <v>0</v>
      </c>
      <c r="K264" s="96">
        <f t="shared" si="69"/>
        <v>4245208.5785</v>
      </c>
      <c r="L264" s="119">
        <v>136659693.8123</v>
      </c>
      <c r="M264" s="105">
        <f t="shared" ref="M264:M327" si="70">E264+F264+G264+H264+K264+L264</f>
        <v>288305874.0568</v>
      </c>
      <c r="N264" s="104"/>
      <c r="O264" s="97"/>
      <c r="P264" s="106">
        <v>10</v>
      </c>
      <c r="Q264" s="97"/>
      <c r="R264" s="96" t="s">
        <v>646</v>
      </c>
      <c r="S264" s="96">
        <v>111446102.9172</v>
      </c>
      <c r="T264" s="96">
        <v>0</v>
      </c>
      <c r="U264" s="96">
        <v>66507280.9879</v>
      </c>
      <c r="V264" s="96">
        <v>8779891.5985</v>
      </c>
      <c r="W264" s="96">
        <v>5338601.5171</v>
      </c>
      <c r="X264" s="96">
        <v>0</v>
      </c>
      <c r="Y264" s="96">
        <f t="shared" si="59"/>
        <v>5338601.5171</v>
      </c>
      <c r="Z264" s="96">
        <v>222317926.7032</v>
      </c>
      <c r="AA264" s="105">
        <f t="shared" ref="AA264:AA327" si="71">S264+T264+U264+V264+Y264+Z264</f>
        <v>414389803.7239</v>
      </c>
    </row>
    <row r="265" ht="24.9" customHeight="1" spans="1:27">
      <c r="A265" s="94"/>
      <c r="B265" s="97"/>
      <c r="C265" s="91">
        <v>5</v>
      </c>
      <c r="D265" s="96" t="s">
        <v>647</v>
      </c>
      <c r="E265" s="96">
        <v>93866858.4774</v>
      </c>
      <c r="F265" s="96">
        <v>0</v>
      </c>
      <c r="G265" s="96">
        <v>56016579.9323</v>
      </c>
      <c r="H265" s="96">
        <v>6220340.498</v>
      </c>
      <c r="I265" s="96">
        <v>4496503.1523</v>
      </c>
      <c r="J265" s="96">
        <v>0</v>
      </c>
      <c r="K265" s="96">
        <f t="shared" si="69"/>
        <v>4496503.1523</v>
      </c>
      <c r="L265" s="119">
        <v>144689515.1944</v>
      </c>
      <c r="M265" s="105">
        <f t="shared" si="70"/>
        <v>305289797.2544</v>
      </c>
      <c r="N265" s="104"/>
      <c r="O265" s="97"/>
      <c r="P265" s="106">
        <v>11</v>
      </c>
      <c r="Q265" s="97"/>
      <c r="R265" s="96" t="s">
        <v>648</v>
      </c>
      <c r="S265" s="96">
        <v>80601810.0623</v>
      </c>
      <c r="T265" s="96">
        <v>0</v>
      </c>
      <c r="U265" s="96">
        <v>48100445.7727</v>
      </c>
      <c r="V265" s="96">
        <v>6634759.8403</v>
      </c>
      <c r="W265" s="96">
        <v>3861067.6751</v>
      </c>
      <c r="X265" s="96">
        <v>0</v>
      </c>
      <c r="Y265" s="96">
        <f t="shared" si="59"/>
        <v>3861067.6751</v>
      </c>
      <c r="Z265" s="96">
        <v>169532475.4493</v>
      </c>
      <c r="AA265" s="105">
        <f t="shared" si="71"/>
        <v>308730558.7997</v>
      </c>
    </row>
    <row r="266" ht="24.9" customHeight="1" spans="1:27">
      <c r="A266" s="94"/>
      <c r="B266" s="97"/>
      <c r="C266" s="91">
        <v>6</v>
      </c>
      <c r="D266" s="96" t="s">
        <v>649</v>
      </c>
      <c r="E266" s="96">
        <v>95688651.2946</v>
      </c>
      <c r="F266" s="96">
        <v>0</v>
      </c>
      <c r="G266" s="96">
        <v>57103764.532</v>
      </c>
      <c r="H266" s="96">
        <v>6394895.3606</v>
      </c>
      <c r="I266" s="96">
        <v>4583772.4748</v>
      </c>
      <c r="J266" s="96">
        <v>0</v>
      </c>
      <c r="K266" s="96">
        <f t="shared" si="69"/>
        <v>4583772.4748</v>
      </c>
      <c r="L266" s="119">
        <v>148984802.4904</v>
      </c>
      <c r="M266" s="105">
        <f t="shared" si="70"/>
        <v>312755886.1524</v>
      </c>
      <c r="N266" s="104"/>
      <c r="O266" s="97"/>
      <c r="P266" s="106">
        <v>12</v>
      </c>
      <c r="Q266" s="97"/>
      <c r="R266" s="96" t="s">
        <v>650</v>
      </c>
      <c r="S266" s="96">
        <v>84058047.4195</v>
      </c>
      <c r="T266" s="96">
        <v>0</v>
      </c>
      <c r="U266" s="96">
        <v>50163011.8298</v>
      </c>
      <c r="V266" s="96">
        <v>6612222.3771</v>
      </c>
      <c r="W266" s="96">
        <v>4026631.7775</v>
      </c>
      <c r="X266" s="96">
        <v>0</v>
      </c>
      <c r="Y266" s="96">
        <f t="shared" si="59"/>
        <v>4026631.7775</v>
      </c>
      <c r="Z266" s="96">
        <v>168977894.0516</v>
      </c>
      <c r="AA266" s="105">
        <f t="shared" si="71"/>
        <v>313837807.4555</v>
      </c>
    </row>
    <row r="267" ht="24.9" customHeight="1" spans="1:27">
      <c r="A267" s="94"/>
      <c r="B267" s="97"/>
      <c r="C267" s="91">
        <v>7</v>
      </c>
      <c r="D267" s="96" t="s">
        <v>651</v>
      </c>
      <c r="E267" s="96">
        <v>78848042.8496</v>
      </c>
      <c r="F267" s="96">
        <v>0</v>
      </c>
      <c r="G267" s="96">
        <v>47053856.5627</v>
      </c>
      <c r="H267" s="96">
        <v>5367655.2224</v>
      </c>
      <c r="I267" s="96">
        <v>3777056.9824</v>
      </c>
      <c r="J267" s="96">
        <v>0</v>
      </c>
      <c r="K267" s="96">
        <f t="shared" si="69"/>
        <v>3777056.9824</v>
      </c>
      <c r="L267" s="119">
        <v>123707411.4709</v>
      </c>
      <c r="M267" s="105">
        <f t="shared" si="70"/>
        <v>258754023.088</v>
      </c>
      <c r="N267" s="104"/>
      <c r="O267" s="97"/>
      <c r="P267" s="106">
        <v>13</v>
      </c>
      <c r="Q267" s="97"/>
      <c r="R267" s="96" t="s">
        <v>652</v>
      </c>
      <c r="S267" s="96">
        <v>82402371.5151</v>
      </c>
      <c r="T267" s="96">
        <v>0</v>
      </c>
      <c r="U267" s="96">
        <v>49174960.2092</v>
      </c>
      <c r="V267" s="96">
        <v>6638127.9191</v>
      </c>
      <c r="W267" s="96">
        <v>3947319.9518</v>
      </c>
      <c r="X267" s="96">
        <v>0</v>
      </c>
      <c r="Y267" s="96">
        <f t="shared" si="59"/>
        <v>3947319.9518</v>
      </c>
      <c r="Z267" s="96">
        <v>169615354.0684</v>
      </c>
      <c r="AA267" s="105">
        <f t="shared" si="71"/>
        <v>311778133.6636</v>
      </c>
    </row>
    <row r="268" ht="24.9" customHeight="1" spans="1:27">
      <c r="A268" s="94"/>
      <c r="B268" s="97"/>
      <c r="C268" s="91">
        <v>8</v>
      </c>
      <c r="D268" s="96" t="s">
        <v>653</v>
      </c>
      <c r="E268" s="96">
        <v>97134481.2455</v>
      </c>
      <c r="F268" s="96">
        <v>0</v>
      </c>
      <c r="G268" s="96">
        <v>57966587.1548</v>
      </c>
      <c r="H268" s="96">
        <v>6146732.4502</v>
      </c>
      <c r="I268" s="96">
        <v>4653032.052</v>
      </c>
      <c r="J268" s="96">
        <v>0</v>
      </c>
      <c r="K268" s="96">
        <f t="shared" si="69"/>
        <v>4653032.052</v>
      </c>
      <c r="L268" s="119">
        <v>142878235.3036</v>
      </c>
      <c r="M268" s="105">
        <f t="shared" si="70"/>
        <v>308779068.2061</v>
      </c>
      <c r="N268" s="104"/>
      <c r="O268" s="97"/>
      <c r="P268" s="106">
        <v>14</v>
      </c>
      <c r="Q268" s="97"/>
      <c r="R268" s="96" t="s">
        <v>654</v>
      </c>
      <c r="S268" s="96">
        <v>122389272.6404</v>
      </c>
      <c r="T268" s="96">
        <v>0</v>
      </c>
      <c r="U268" s="96">
        <v>73037796.1394</v>
      </c>
      <c r="V268" s="96">
        <v>8725154.3467</v>
      </c>
      <c r="W268" s="96">
        <v>5862812.0634</v>
      </c>
      <c r="X268" s="96">
        <v>0</v>
      </c>
      <c r="Y268" s="96">
        <f t="shared" si="59"/>
        <v>5862812.0634</v>
      </c>
      <c r="Z268" s="96">
        <v>220971002.1957</v>
      </c>
      <c r="AA268" s="105">
        <f t="shared" si="71"/>
        <v>430986037.3856</v>
      </c>
    </row>
    <row r="269" ht="24.9" customHeight="1" spans="1:27">
      <c r="A269" s="94"/>
      <c r="B269" s="97"/>
      <c r="C269" s="91">
        <v>9</v>
      </c>
      <c r="D269" s="96" t="s">
        <v>655</v>
      </c>
      <c r="E269" s="96">
        <v>103930034.0296</v>
      </c>
      <c r="F269" s="96">
        <v>0</v>
      </c>
      <c r="G269" s="96">
        <v>62021944.1986</v>
      </c>
      <c r="H269" s="96">
        <v>6890707.6089</v>
      </c>
      <c r="I269" s="96">
        <v>4978559.3469</v>
      </c>
      <c r="J269" s="96">
        <v>0</v>
      </c>
      <c r="K269" s="96">
        <f t="shared" si="69"/>
        <v>4978559.3469</v>
      </c>
      <c r="L269" s="119">
        <v>161185299.3441</v>
      </c>
      <c r="M269" s="105">
        <f t="shared" si="70"/>
        <v>339006544.5281</v>
      </c>
      <c r="N269" s="104"/>
      <c r="O269" s="97"/>
      <c r="P269" s="106">
        <v>15</v>
      </c>
      <c r="Q269" s="97"/>
      <c r="R269" s="96" t="s">
        <v>656</v>
      </c>
      <c r="S269" s="96">
        <v>83458049.9913</v>
      </c>
      <c r="T269" s="96">
        <v>0</v>
      </c>
      <c r="U269" s="96">
        <v>49804953.5711</v>
      </c>
      <c r="V269" s="96">
        <v>6816863.0213</v>
      </c>
      <c r="W269" s="96">
        <v>3997890.1068</v>
      </c>
      <c r="X269" s="96">
        <v>0</v>
      </c>
      <c r="Y269" s="96">
        <f t="shared" si="59"/>
        <v>3997890.1068</v>
      </c>
      <c r="Z269" s="96">
        <v>174013504.8986</v>
      </c>
      <c r="AA269" s="105">
        <f t="shared" si="71"/>
        <v>318091261.5891</v>
      </c>
    </row>
    <row r="270" ht="24.9" customHeight="1" spans="1:27">
      <c r="A270" s="94"/>
      <c r="B270" s="97"/>
      <c r="C270" s="91">
        <v>10</v>
      </c>
      <c r="D270" s="96" t="s">
        <v>657</v>
      </c>
      <c r="E270" s="96">
        <v>90753742.8975</v>
      </c>
      <c r="F270" s="96">
        <v>0</v>
      </c>
      <c r="G270" s="96">
        <v>54158777.3964</v>
      </c>
      <c r="H270" s="96">
        <v>6006288.3429</v>
      </c>
      <c r="I270" s="96">
        <v>4347375.6088</v>
      </c>
      <c r="J270" s="96">
        <v>0</v>
      </c>
      <c r="K270" s="96">
        <f t="shared" si="69"/>
        <v>4347375.6088</v>
      </c>
      <c r="L270" s="119">
        <v>139422314.4474</v>
      </c>
      <c r="M270" s="105">
        <f t="shared" si="70"/>
        <v>294688498.693</v>
      </c>
      <c r="N270" s="104"/>
      <c r="O270" s="97"/>
      <c r="P270" s="106">
        <v>16</v>
      </c>
      <c r="Q270" s="97"/>
      <c r="R270" s="96" t="s">
        <v>658</v>
      </c>
      <c r="S270" s="96">
        <v>87577377.28</v>
      </c>
      <c r="T270" s="96">
        <v>0</v>
      </c>
      <c r="U270" s="96">
        <v>52263229.3681</v>
      </c>
      <c r="V270" s="96">
        <v>6868542.7264</v>
      </c>
      <c r="W270" s="96">
        <v>4195218.1994</v>
      </c>
      <c r="X270" s="96">
        <v>0</v>
      </c>
      <c r="Y270" s="96">
        <f t="shared" si="59"/>
        <v>4195218.1994</v>
      </c>
      <c r="Z270" s="96">
        <v>175285192.0782</v>
      </c>
      <c r="AA270" s="105">
        <f t="shared" si="71"/>
        <v>326189559.6521</v>
      </c>
    </row>
    <row r="271" ht="24.9" customHeight="1" spans="1:27">
      <c r="A271" s="94"/>
      <c r="B271" s="97"/>
      <c r="C271" s="91">
        <v>11</v>
      </c>
      <c r="D271" s="96" t="s">
        <v>659</v>
      </c>
      <c r="E271" s="96">
        <v>97257599.198</v>
      </c>
      <c r="F271" s="96">
        <v>0</v>
      </c>
      <c r="G271" s="96">
        <v>58040059.8024</v>
      </c>
      <c r="H271" s="96">
        <v>6258070.1464</v>
      </c>
      <c r="I271" s="96">
        <v>4658929.77</v>
      </c>
      <c r="J271" s="96">
        <v>0</v>
      </c>
      <c r="K271" s="96">
        <f t="shared" si="69"/>
        <v>4658929.77</v>
      </c>
      <c r="L271" s="119">
        <v>145617932.0653</v>
      </c>
      <c r="M271" s="105">
        <f t="shared" si="70"/>
        <v>311832590.9821</v>
      </c>
      <c r="N271" s="104"/>
      <c r="O271" s="97"/>
      <c r="P271" s="106">
        <v>17</v>
      </c>
      <c r="Q271" s="97"/>
      <c r="R271" s="96" t="s">
        <v>660</v>
      </c>
      <c r="S271" s="96">
        <v>114421320.5087</v>
      </c>
      <c r="T271" s="96">
        <v>0</v>
      </c>
      <c r="U271" s="96">
        <v>68282790.6484</v>
      </c>
      <c r="V271" s="96">
        <v>8473432.2609</v>
      </c>
      <c r="W271" s="96">
        <v>5481123.3348</v>
      </c>
      <c r="X271" s="96">
        <v>0</v>
      </c>
      <c r="Y271" s="96">
        <f t="shared" si="59"/>
        <v>5481123.3348</v>
      </c>
      <c r="Z271" s="96">
        <v>214776854.0569</v>
      </c>
      <c r="AA271" s="105">
        <f t="shared" si="71"/>
        <v>411435520.8097</v>
      </c>
    </row>
    <row r="272" ht="24.9" customHeight="1" spans="1:27">
      <c r="A272" s="94"/>
      <c r="B272" s="97"/>
      <c r="C272" s="91">
        <v>12</v>
      </c>
      <c r="D272" s="96" t="s">
        <v>661</v>
      </c>
      <c r="E272" s="96">
        <v>68251520.6962</v>
      </c>
      <c r="F272" s="96">
        <v>0</v>
      </c>
      <c r="G272" s="96">
        <v>40730209.0066</v>
      </c>
      <c r="H272" s="96">
        <v>4766250.1215</v>
      </c>
      <c r="I272" s="96">
        <v>3269451.8911</v>
      </c>
      <c r="J272" s="96">
        <v>0</v>
      </c>
      <c r="K272" s="96">
        <f t="shared" si="69"/>
        <v>3269451.8911</v>
      </c>
      <c r="L272" s="119">
        <v>108908581.7411</v>
      </c>
      <c r="M272" s="105">
        <f t="shared" si="70"/>
        <v>225926013.4565</v>
      </c>
      <c r="N272" s="104"/>
      <c r="O272" s="97"/>
      <c r="P272" s="106">
        <v>18</v>
      </c>
      <c r="Q272" s="97"/>
      <c r="R272" s="96" t="s">
        <v>662</v>
      </c>
      <c r="S272" s="96">
        <v>98937276.5564</v>
      </c>
      <c r="T272" s="96">
        <v>0</v>
      </c>
      <c r="U272" s="96">
        <v>59042434.6825</v>
      </c>
      <c r="V272" s="96">
        <v>6941386.3875</v>
      </c>
      <c r="W272" s="96">
        <v>4739391.3372</v>
      </c>
      <c r="X272" s="96">
        <v>0</v>
      </c>
      <c r="Y272" s="96">
        <f t="shared" ref="Y272:Y335" si="72">W272-X272</f>
        <v>4739391.3372</v>
      </c>
      <c r="Z272" s="96">
        <v>177077662.637</v>
      </c>
      <c r="AA272" s="105">
        <f t="shared" si="71"/>
        <v>346738151.6006</v>
      </c>
    </row>
    <row r="273" ht="24.9" customHeight="1" spans="1:27">
      <c r="A273" s="94"/>
      <c r="B273" s="97"/>
      <c r="C273" s="91">
        <v>13</v>
      </c>
      <c r="D273" s="96" t="s">
        <v>663</v>
      </c>
      <c r="E273" s="96">
        <v>86504196.9096</v>
      </c>
      <c r="F273" s="96">
        <v>0</v>
      </c>
      <c r="G273" s="96">
        <v>51622791.4651</v>
      </c>
      <c r="H273" s="96">
        <v>5788844.2219</v>
      </c>
      <c r="I273" s="96">
        <v>4143809.6513</v>
      </c>
      <c r="J273" s="96">
        <v>0</v>
      </c>
      <c r="K273" s="96">
        <f t="shared" si="69"/>
        <v>4143809.6513</v>
      </c>
      <c r="L273" s="119">
        <v>134071647.2897</v>
      </c>
      <c r="M273" s="105">
        <f t="shared" si="70"/>
        <v>282131289.5376</v>
      </c>
      <c r="N273" s="104"/>
      <c r="O273" s="97"/>
      <c r="P273" s="106">
        <v>19</v>
      </c>
      <c r="Q273" s="97"/>
      <c r="R273" s="96" t="s">
        <v>664</v>
      </c>
      <c r="S273" s="96">
        <v>90825866.4426</v>
      </c>
      <c r="T273" s="96">
        <v>0</v>
      </c>
      <c r="U273" s="96">
        <v>54201818.2991</v>
      </c>
      <c r="V273" s="96">
        <v>6634771.7839</v>
      </c>
      <c r="W273" s="96">
        <v>4350830.5423</v>
      </c>
      <c r="X273" s="96">
        <v>0</v>
      </c>
      <c r="Y273" s="96">
        <f t="shared" si="72"/>
        <v>4350830.5423</v>
      </c>
      <c r="Z273" s="96">
        <v>169532769.3451</v>
      </c>
      <c r="AA273" s="105">
        <f t="shared" si="71"/>
        <v>325546056.413</v>
      </c>
    </row>
    <row r="274" ht="24.9" customHeight="1" spans="1:27">
      <c r="A274" s="94"/>
      <c r="B274" s="97"/>
      <c r="C274" s="91">
        <v>14</v>
      </c>
      <c r="D274" s="96" t="s">
        <v>665</v>
      </c>
      <c r="E274" s="96">
        <v>84414008.1042</v>
      </c>
      <c r="F274" s="96">
        <v>0</v>
      </c>
      <c r="G274" s="96">
        <v>50375437.1785</v>
      </c>
      <c r="H274" s="96">
        <v>5604973.3968</v>
      </c>
      <c r="I274" s="96">
        <v>4043683.3585</v>
      </c>
      <c r="J274" s="96">
        <v>0</v>
      </c>
      <c r="K274" s="96">
        <f t="shared" si="69"/>
        <v>4043683.3585</v>
      </c>
      <c r="L274" s="119">
        <v>129547121.2602</v>
      </c>
      <c r="M274" s="105">
        <f t="shared" si="70"/>
        <v>273985223.2982</v>
      </c>
      <c r="N274" s="104"/>
      <c r="O274" s="97"/>
      <c r="P274" s="106">
        <v>20</v>
      </c>
      <c r="Q274" s="97"/>
      <c r="R274" s="96" t="s">
        <v>666</v>
      </c>
      <c r="S274" s="96">
        <v>82010578.4365</v>
      </c>
      <c r="T274" s="96">
        <v>0</v>
      </c>
      <c r="U274" s="96">
        <v>48941151.2946</v>
      </c>
      <c r="V274" s="96">
        <v>6381317.8846</v>
      </c>
      <c r="W274" s="96">
        <v>3928551.8919</v>
      </c>
      <c r="X274" s="96">
        <v>0</v>
      </c>
      <c r="Y274" s="96">
        <f t="shared" si="72"/>
        <v>3928551.8919</v>
      </c>
      <c r="Z274" s="96">
        <v>163296006.3135</v>
      </c>
      <c r="AA274" s="105">
        <f t="shared" si="71"/>
        <v>304557605.8211</v>
      </c>
    </row>
    <row r="275" ht="24.9" customHeight="1" spans="1:27">
      <c r="A275" s="94"/>
      <c r="B275" s="97"/>
      <c r="C275" s="91">
        <v>15</v>
      </c>
      <c r="D275" s="96" t="s">
        <v>667</v>
      </c>
      <c r="E275" s="96">
        <v>90535162.3513</v>
      </c>
      <c r="F275" s="96">
        <v>0</v>
      </c>
      <c r="G275" s="96">
        <v>54028335.8877</v>
      </c>
      <c r="H275" s="96">
        <v>5996028.8405</v>
      </c>
      <c r="I275" s="96">
        <v>4336904.9471</v>
      </c>
      <c r="J275" s="96">
        <v>0</v>
      </c>
      <c r="K275" s="96">
        <f t="shared" si="69"/>
        <v>4336904.9471</v>
      </c>
      <c r="L275" s="119">
        <v>139169857.9447</v>
      </c>
      <c r="M275" s="105">
        <f t="shared" si="70"/>
        <v>294066289.9713</v>
      </c>
      <c r="N275" s="104"/>
      <c r="O275" s="97"/>
      <c r="P275" s="106">
        <v>21</v>
      </c>
      <c r="Q275" s="97"/>
      <c r="R275" s="96" t="s">
        <v>668</v>
      </c>
      <c r="S275" s="96">
        <v>101282581.3641</v>
      </c>
      <c r="T275" s="96">
        <v>0</v>
      </c>
      <c r="U275" s="96">
        <v>60442033.6077</v>
      </c>
      <c r="V275" s="96">
        <v>7805441.9148</v>
      </c>
      <c r="W275" s="96">
        <v>4851738.4491</v>
      </c>
      <c r="X275" s="96">
        <v>0</v>
      </c>
      <c r="Y275" s="96">
        <f t="shared" si="72"/>
        <v>4851738.4491</v>
      </c>
      <c r="Z275" s="96">
        <v>198339555.1739</v>
      </c>
      <c r="AA275" s="105">
        <f t="shared" si="71"/>
        <v>372721350.5096</v>
      </c>
    </row>
    <row r="276" ht="24.9" customHeight="1" spans="1:27">
      <c r="A276" s="94"/>
      <c r="B276" s="98"/>
      <c r="C276" s="91">
        <v>16</v>
      </c>
      <c r="D276" s="96" t="s">
        <v>669</v>
      </c>
      <c r="E276" s="96">
        <v>88007239.2443</v>
      </c>
      <c r="F276" s="96">
        <v>0</v>
      </c>
      <c r="G276" s="96">
        <v>52519756.5116</v>
      </c>
      <c r="H276" s="96">
        <v>5849290.4867</v>
      </c>
      <c r="I276" s="96">
        <v>4215809.8727</v>
      </c>
      <c r="J276" s="96">
        <v>0</v>
      </c>
      <c r="K276" s="96">
        <f t="shared" si="69"/>
        <v>4215809.8727</v>
      </c>
      <c r="L276" s="119">
        <v>135559053.9954</v>
      </c>
      <c r="M276" s="105">
        <f t="shared" si="70"/>
        <v>286151150.1107</v>
      </c>
      <c r="N276" s="104"/>
      <c r="O276" s="97"/>
      <c r="P276" s="106">
        <v>22</v>
      </c>
      <c r="Q276" s="97"/>
      <c r="R276" s="96" t="s">
        <v>670</v>
      </c>
      <c r="S276" s="96">
        <v>93814472.6234</v>
      </c>
      <c r="T276" s="96">
        <v>0</v>
      </c>
      <c r="U276" s="96">
        <v>55985317.8189</v>
      </c>
      <c r="V276" s="96">
        <v>7171956.4608</v>
      </c>
      <c r="W276" s="96">
        <v>4493993.7133</v>
      </c>
      <c r="X276" s="96">
        <v>0</v>
      </c>
      <c r="Y276" s="96">
        <f t="shared" si="72"/>
        <v>4493993.7133</v>
      </c>
      <c r="Z276" s="96">
        <v>182751321.2924</v>
      </c>
      <c r="AA276" s="105">
        <f t="shared" si="71"/>
        <v>344217061.9088</v>
      </c>
    </row>
    <row r="277" ht="24.9" customHeight="1" spans="1:27">
      <c r="A277" s="91"/>
      <c r="B277" s="99" t="s">
        <v>671</v>
      </c>
      <c r="C277" s="100"/>
      <c r="D277" s="101"/>
      <c r="E277" s="101">
        <f>SUM(E261:E276)</f>
        <v>1457947348.8886</v>
      </c>
      <c r="F277" s="101">
        <f t="shared" ref="F277:G277" si="73">SUM(F261:F276)</f>
        <v>0</v>
      </c>
      <c r="G277" s="101">
        <f t="shared" si="73"/>
        <v>870053877.7034</v>
      </c>
      <c r="H277" s="101">
        <f t="shared" ref="H277:M277" si="74">SUM(H261:H276)</f>
        <v>96417499.5358</v>
      </c>
      <c r="I277" s="101">
        <f t="shared" si="74"/>
        <v>69840036.7979</v>
      </c>
      <c r="J277" s="101">
        <f t="shared" si="74"/>
        <v>0</v>
      </c>
      <c r="K277" s="101">
        <f t="shared" si="74"/>
        <v>69840036.7979</v>
      </c>
      <c r="L277" s="101">
        <f t="shared" si="74"/>
        <v>2238554674.8489</v>
      </c>
      <c r="M277" s="101">
        <f t="shared" si="74"/>
        <v>4732813437.7746</v>
      </c>
      <c r="N277" s="104"/>
      <c r="O277" s="97"/>
      <c r="P277" s="106">
        <v>23</v>
      </c>
      <c r="Q277" s="97"/>
      <c r="R277" s="96" t="s">
        <v>672</v>
      </c>
      <c r="S277" s="96">
        <v>97121546.5982</v>
      </c>
      <c r="T277" s="96">
        <v>0</v>
      </c>
      <c r="U277" s="96">
        <v>57958868.1928</v>
      </c>
      <c r="V277" s="96">
        <v>7778246.4703</v>
      </c>
      <c r="W277" s="96">
        <v>4652412.4437</v>
      </c>
      <c r="X277" s="96">
        <v>0</v>
      </c>
      <c r="Y277" s="96">
        <f t="shared" si="72"/>
        <v>4652412.4437</v>
      </c>
      <c r="Z277" s="96">
        <v>197670354.4094</v>
      </c>
      <c r="AA277" s="105">
        <f t="shared" si="71"/>
        <v>365181428.1144</v>
      </c>
    </row>
    <row r="278" ht="24.9" customHeight="1" spans="1:27">
      <c r="A278" s="94">
        <v>14</v>
      </c>
      <c r="B278" s="95" t="s">
        <v>99</v>
      </c>
      <c r="C278" s="91">
        <v>1</v>
      </c>
      <c r="D278" s="96" t="s">
        <v>673</v>
      </c>
      <c r="E278" s="96">
        <v>110244222.6849</v>
      </c>
      <c r="F278" s="96">
        <v>0</v>
      </c>
      <c r="G278" s="96">
        <v>65790039.3417</v>
      </c>
      <c r="H278" s="96">
        <v>7544388.5228</v>
      </c>
      <c r="I278" s="96">
        <v>5281027.8607</v>
      </c>
      <c r="J278" s="96">
        <v>0</v>
      </c>
      <c r="K278" s="96">
        <f t="shared" si="69"/>
        <v>5281027.8607</v>
      </c>
      <c r="L278" s="119">
        <v>154666435.8431</v>
      </c>
      <c r="M278" s="105">
        <f t="shared" si="70"/>
        <v>343526114.2532</v>
      </c>
      <c r="N278" s="104"/>
      <c r="O278" s="97"/>
      <c r="P278" s="106">
        <v>24</v>
      </c>
      <c r="Q278" s="97"/>
      <c r="R278" s="96" t="s">
        <v>674</v>
      </c>
      <c r="S278" s="96">
        <v>83143126.7566</v>
      </c>
      <c r="T278" s="96">
        <v>0</v>
      </c>
      <c r="U278" s="96">
        <v>49617017.9905</v>
      </c>
      <c r="V278" s="96">
        <v>6608914.016</v>
      </c>
      <c r="W278" s="96">
        <v>3982804.3424</v>
      </c>
      <c r="X278" s="96">
        <v>0</v>
      </c>
      <c r="Y278" s="96">
        <f t="shared" si="72"/>
        <v>3982804.3424</v>
      </c>
      <c r="Z278" s="96">
        <v>168896484.9116</v>
      </c>
      <c r="AA278" s="105">
        <f t="shared" si="71"/>
        <v>312248348.0171</v>
      </c>
    </row>
    <row r="279" ht="24.9" customHeight="1" spans="1:27">
      <c r="A279" s="94"/>
      <c r="B279" s="97"/>
      <c r="C279" s="91">
        <v>2</v>
      </c>
      <c r="D279" s="96" t="s">
        <v>675</v>
      </c>
      <c r="E279" s="96">
        <v>92888680.5449</v>
      </c>
      <c r="F279" s="96">
        <v>0</v>
      </c>
      <c r="G279" s="96">
        <v>55432836.2849</v>
      </c>
      <c r="H279" s="96">
        <v>6775093.0556</v>
      </c>
      <c r="I279" s="96">
        <v>4449645.5048</v>
      </c>
      <c r="J279" s="96">
        <v>0</v>
      </c>
      <c r="K279" s="96">
        <f t="shared" si="69"/>
        <v>4449645.5048</v>
      </c>
      <c r="L279" s="119">
        <v>135736312.6806</v>
      </c>
      <c r="M279" s="105">
        <f t="shared" si="70"/>
        <v>295282568.0708</v>
      </c>
      <c r="N279" s="104"/>
      <c r="O279" s="97"/>
      <c r="P279" s="106">
        <v>25</v>
      </c>
      <c r="Q279" s="97"/>
      <c r="R279" s="96" t="s">
        <v>676</v>
      </c>
      <c r="S279" s="96">
        <v>76084149.5371</v>
      </c>
      <c r="T279" s="96">
        <v>0</v>
      </c>
      <c r="U279" s="96">
        <v>45404458.115</v>
      </c>
      <c r="V279" s="96">
        <v>6183353.6802</v>
      </c>
      <c r="W279" s="96">
        <v>3644658.2296</v>
      </c>
      <c r="X279" s="96">
        <v>0</v>
      </c>
      <c r="Y279" s="96">
        <f t="shared" si="72"/>
        <v>3644658.2296</v>
      </c>
      <c r="Z279" s="96">
        <v>158424683.2255</v>
      </c>
      <c r="AA279" s="105">
        <f t="shared" si="71"/>
        <v>289741302.7874</v>
      </c>
    </row>
    <row r="280" ht="24.9" customHeight="1" spans="1:27">
      <c r="A280" s="94"/>
      <c r="B280" s="97"/>
      <c r="C280" s="91">
        <v>3</v>
      </c>
      <c r="D280" s="96" t="s">
        <v>677</v>
      </c>
      <c r="E280" s="96">
        <v>125734674.3156</v>
      </c>
      <c r="F280" s="96">
        <v>0</v>
      </c>
      <c r="G280" s="96">
        <v>75034219.1943</v>
      </c>
      <c r="H280" s="96">
        <v>8511277.9445</v>
      </c>
      <c r="I280" s="96">
        <v>6023066.8053</v>
      </c>
      <c r="J280" s="96">
        <v>0</v>
      </c>
      <c r="K280" s="96">
        <f t="shared" si="69"/>
        <v>6023066.8053</v>
      </c>
      <c r="L280" s="119">
        <v>178458771.3233</v>
      </c>
      <c r="M280" s="105">
        <f t="shared" si="70"/>
        <v>393762009.583</v>
      </c>
      <c r="N280" s="104"/>
      <c r="O280" s="97"/>
      <c r="P280" s="106">
        <v>26</v>
      </c>
      <c r="Q280" s="97"/>
      <c r="R280" s="96" t="s">
        <v>678</v>
      </c>
      <c r="S280" s="96">
        <v>100853873.8059</v>
      </c>
      <c r="T280" s="96">
        <v>0</v>
      </c>
      <c r="U280" s="96">
        <v>60186195.3748</v>
      </c>
      <c r="V280" s="96">
        <v>7826080.3549</v>
      </c>
      <c r="W280" s="96">
        <v>4831202.0754</v>
      </c>
      <c r="X280" s="96">
        <v>0</v>
      </c>
      <c r="Y280" s="96">
        <f t="shared" si="72"/>
        <v>4831202.0754</v>
      </c>
      <c r="Z280" s="96">
        <v>198847407.1374</v>
      </c>
      <c r="AA280" s="105">
        <f t="shared" si="71"/>
        <v>372544758.7484</v>
      </c>
    </row>
    <row r="281" ht="24.9" customHeight="1" spans="1:27">
      <c r="A281" s="94"/>
      <c r="B281" s="97"/>
      <c r="C281" s="91">
        <v>4</v>
      </c>
      <c r="D281" s="96" t="s">
        <v>679</v>
      </c>
      <c r="E281" s="96">
        <v>118195212.6204</v>
      </c>
      <c r="F281" s="96">
        <v>0</v>
      </c>
      <c r="G281" s="96">
        <v>70534922.3651</v>
      </c>
      <c r="H281" s="96">
        <v>8102366.9059</v>
      </c>
      <c r="I281" s="96">
        <v>5661904.0496</v>
      </c>
      <c r="J281" s="96">
        <v>0</v>
      </c>
      <c r="K281" s="96">
        <f t="shared" si="69"/>
        <v>5661904.0496</v>
      </c>
      <c r="L281" s="119">
        <v>168396660.3995</v>
      </c>
      <c r="M281" s="105">
        <f t="shared" si="70"/>
        <v>370891066.3405</v>
      </c>
      <c r="N281" s="104"/>
      <c r="O281" s="97"/>
      <c r="P281" s="106">
        <v>27</v>
      </c>
      <c r="Q281" s="97"/>
      <c r="R281" s="96" t="s">
        <v>680</v>
      </c>
      <c r="S281" s="96">
        <v>109883114.3514</v>
      </c>
      <c r="T281" s="96">
        <v>0</v>
      </c>
      <c r="U281" s="96">
        <v>65574542.0495</v>
      </c>
      <c r="V281" s="96">
        <v>8570569.0859</v>
      </c>
      <c r="W281" s="96">
        <v>5263729.692</v>
      </c>
      <c r="X281" s="96">
        <v>0</v>
      </c>
      <c r="Y281" s="96">
        <f t="shared" si="72"/>
        <v>5263729.692</v>
      </c>
      <c r="Z281" s="96">
        <v>217167108.6978</v>
      </c>
      <c r="AA281" s="105">
        <f t="shared" si="71"/>
        <v>406459063.8766</v>
      </c>
    </row>
    <row r="282" ht="24.9" customHeight="1" spans="1:27">
      <c r="A282" s="94"/>
      <c r="B282" s="97"/>
      <c r="C282" s="91">
        <v>5</v>
      </c>
      <c r="D282" s="96" t="s">
        <v>681</v>
      </c>
      <c r="E282" s="96">
        <v>114281158.924</v>
      </c>
      <c r="F282" s="96">
        <v>0</v>
      </c>
      <c r="G282" s="96">
        <v>68199146.935</v>
      </c>
      <c r="H282" s="96">
        <v>7551423.2689</v>
      </c>
      <c r="I282" s="96">
        <v>5474409.1757</v>
      </c>
      <c r="J282" s="96">
        <v>0</v>
      </c>
      <c r="K282" s="96">
        <f t="shared" si="69"/>
        <v>5474409.1757</v>
      </c>
      <c r="L282" s="119">
        <v>154839540.4765</v>
      </c>
      <c r="M282" s="105">
        <f t="shared" si="70"/>
        <v>350345678.7801</v>
      </c>
      <c r="N282" s="104"/>
      <c r="O282" s="97"/>
      <c r="P282" s="106">
        <v>28</v>
      </c>
      <c r="Q282" s="97"/>
      <c r="R282" s="96" t="s">
        <v>682</v>
      </c>
      <c r="S282" s="96">
        <v>84160018.8252</v>
      </c>
      <c r="T282" s="96">
        <v>0</v>
      </c>
      <c r="U282" s="96">
        <v>50223864.9306</v>
      </c>
      <c r="V282" s="96">
        <v>6652221.2984</v>
      </c>
      <c r="W282" s="96">
        <v>4031516.5127</v>
      </c>
      <c r="X282" s="96">
        <v>0</v>
      </c>
      <c r="Y282" s="96">
        <f t="shared" si="72"/>
        <v>4031516.5127</v>
      </c>
      <c r="Z282" s="96">
        <v>169962151.1268</v>
      </c>
      <c r="AA282" s="105">
        <f t="shared" si="71"/>
        <v>315029772.6937</v>
      </c>
    </row>
    <row r="283" ht="24.9" customHeight="1" spans="1:27">
      <c r="A283" s="94"/>
      <c r="B283" s="97"/>
      <c r="C283" s="91">
        <v>6</v>
      </c>
      <c r="D283" s="96" t="s">
        <v>683</v>
      </c>
      <c r="E283" s="96">
        <v>109877709.3578</v>
      </c>
      <c r="F283" s="96">
        <v>0</v>
      </c>
      <c r="G283" s="96">
        <v>65571316.5314</v>
      </c>
      <c r="H283" s="96">
        <v>7205000.8407</v>
      </c>
      <c r="I283" s="96">
        <v>5263470.7766</v>
      </c>
      <c r="J283" s="96">
        <v>0</v>
      </c>
      <c r="K283" s="96">
        <f t="shared" si="69"/>
        <v>5263470.7766</v>
      </c>
      <c r="L283" s="119">
        <v>146315092.4423</v>
      </c>
      <c r="M283" s="105">
        <f t="shared" si="70"/>
        <v>334232589.9488</v>
      </c>
      <c r="N283" s="104"/>
      <c r="O283" s="97"/>
      <c r="P283" s="106">
        <v>29</v>
      </c>
      <c r="Q283" s="97"/>
      <c r="R283" s="96" t="s">
        <v>684</v>
      </c>
      <c r="S283" s="96">
        <v>101212175.9917</v>
      </c>
      <c r="T283" s="96">
        <v>0</v>
      </c>
      <c r="U283" s="96">
        <v>60400018.0524</v>
      </c>
      <c r="V283" s="96">
        <v>7203857.6608</v>
      </c>
      <c r="W283" s="96">
        <v>4848365.8214</v>
      </c>
      <c r="X283" s="96">
        <v>0</v>
      </c>
      <c r="Y283" s="96">
        <f t="shared" si="72"/>
        <v>4848365.8214</v>
      </c>
      <c r="Z283" s="96">
        <v>183536317.0069</v>
      </c>
      <c r="AA283" s="105">
        <f t="shared" si="71"/>
        <v>357200734.5332</v>
      </c>
    </row>
    <row r="284" ht="24.9" customHeight="1" spans="1:27">
      <c r="A284" s="94"/>
      <c r="B284" s="97"/>
      <c r="C284" s="91">
        <v>7</v>
      </c>
      <c r="D284" s="96" t="s">
        <v>685</v>
      </c>
      <c r="E284" s="96">
        <v>110941975.5444</v>
      </c>
      <c r="F284" s="96">
        <v>0</v>
      </c>
      <c r="G284" s="96">
        <v>66206434.7495</v>
      </c>
      <c r="H284" s="96">
        <v>7677129.0457</v>
      </c>
      <c r="I284" s="96">
        <v>5314452.3088</v>
      </c>
      <c r="J284" s="96">
        <v>0</v>
      </c>
      <c r="K284" s="96">
        <f t="shared" si="69"/>
        <v>5314452.3088</v>
      </c>
      <c r="L284" s="119">
        <v>157932793.9003</v>
      </c>
      <c r="M284" s="105">
        <f t="shared" si="70"/>
        <v>348072785.5487</v>
      </c>
      <c r="N284" s="104"/>
      <c r="O284" s="97"/>
      <c r="P284" s="106">
        <v>30</v>
      </c>
      <c r="Q284" s="97"/>
      <c r="R284" s="96" t="s">
        <v>686</v>
      </c>
      <c r="S284" s="96">
        <v>85456847.3874</v>
      </c>
      <c r="T284" s="96">
        <v>0</v>
      </c>
      <c r="U284" s="96">
        <v>50997768.5425</v>
      </c>
      <c r="V284" s="96">
        <v>6883985.7259</v>
      </c>
      <c r="W284" s="96">
        <v>4093638.4779</v>
      </c>
      <c r="X284" s="96">
        <v>0</v>
      </c>
      <c r="Y284" s="96">
        <f t="shared" si="72"/>
        <v>4093638.4779</v>
      </c>
      <c r="Z284" s="96">
        <v>175665199.3634</v>
      </c>
      <c r="AA284" s="105">
        <f t="shared" si="71"/>
        <v>323097439.4971</v>
      </c>
    </row>
    <row r="285" ht="24.9" customHeight="1" spans="1:27">
      <c r="A285" s="94"/>
      <c r="B285" s="97"/>
      <c r="C285" s="91">
        <v>8</v>
      </c>
      <c r="D285" s="96" t="s">
        <v>687</v>
      </c>
      <c r="E285" s="96">
        <v>120074416.9724</v>
      </c>
      <c r="F285" s="96">
        <v>0</v>
      </c>
      <c r="G285" s="96">
        <v>71656368.2354</v>
      </c>
      <c r="H285" s="96">
        <v>8276491.801</v>
      </c>
      <c r="I285" s="96">
        <v>5751923.5563</v>
      </c>
      <c r="J285" s="96">
        <v>0</v>
      </c>
      <c r="K285" s="96">
        <f t="shared" si="69"/>
        <v>5751923.5563</v>
      </c>
      <c r="L285" s="119">
        <v>172681367.4462</v>
      </c>
      <c r="M285" s="105">
        <f t="shared" si="70"/>
        <v>378440568.0113</v>
      </c>
      <c r="N285" s="104"/>
      <c r="O285" s="97"/>
      <c r="P285" s="106">
        <v>31</v>
      </c>
      <c r="Q285" s="97"/>
      <c r="R285" s="96" t="s">
        <v>688</v>
      </c>
      <c r="S285" s="96">
        <v>85829904.7067</v>
      </c>
      <c r="T285" s="96">
        <v>0</v>
      </c>
      <c r="U285" s="96">
        <v>51220396.587</v>
      </c>
      <c r="V285" s="96">
        <v>7031966.2081</v>
      </c>
      <c r="W285" s="96">
        <v>4111509.0388</v>
      </c>
      <c r="X285" s="96">
        <v>0</v>
      </c>
      <c r="Y285" s="96">
        <f t="shared" si="72"/>
        <v>4111509.0388</v>
      </c>
      <c r="Z285" s="96">
        <v>179306568.4771</v>
      </c>
      <c r="AA285" s="105">
        <f t="shared" si="71"/>
        <v>327500345.0177</v>
      </c>
    </row>
    <row r="286" ht="24.9" customHeight="1" spans="1:27">
      <c r="A286" s="94"/>
      <c r="B286" s="97"/>
      <c r="C286" s="91">
        <v>9</v>
      </c>
      <c r="D286" s="96" t="s">
        <v>689</v>
      </c>
      <c r="E286" s="96">
        <v>109258875.4261</v>
      </c>
      <c r="F286" s="96">
        <v>0</v>
      </c>
      <c r="G286" s="96">
        <v>65202017.2817</v>
      </c>
      <c r="H286" s="96">
        <v>6937584.941</v>
      </c>
      <c r="I286" s="96">
        <v>5233826.7813</v>
      </c>
      <c r="J286" s="96">
        <v>0</v>
      </c>
      <c r="K286" s="96">
        <f t="shared" si="69"/>
        <v>5233826.7813</v>
      </c>
      <c r="L286" s="119">
        <v>139734765.2062</v>
      </c>
      <c r="M286" s="105">
        <f t="shared" si="70"/>
        <v>326367069.6363</v>
      </c>
      <c r="N286" s="104"/>
      <c r="O286" s="97"/>
      <c r="P286" s="106">
        <v>32</v>
      </c>
      <c r="Q286" s="97"/>
      <c r="R286" s="96" t="s">
        <v>690</v>
      </c>
      <c r="S286" s="96">
        <v>85413120.4833</v>
      </c>
      <c r="T286" s="96">
        <v>0</v>
      </c>
      <c r="U286" s="96">
        <v>50971673.7987</v>
      </c>
      <c r="V286" s="96">
        <v>6721278.8567</v>
      </c>
      <c r="W286" s="96">
        <v>4091543.8285</v>
      </c>
      <c r="X286" s="96">
        <v>0</v>
      </c>
      <c r="Y286" s="96">
        <f t="shared" si="72"/>
        <v>4091543.8285</v>
      </c>
      <c r="Z286" s="96">
        <v>171661456.7132</v>
      </c>
      <c r="AA286" s="105">
        <f t="shared" si="71"/>
        <v>318859073.6804</v>
      </c>
    </row>
    <row r="287" ht="24.9" customHeight="1" spans="1:27">
      <c r="A287" s="94"/>
      <c r="B287" s="97"/>
      <c r="C287" s="91">
        <v>10</v>
      </c>
      <c r="D287" s="96" t="s">
        <v>691</v>
      </c>
      <c r="E287" s="96">
        <v>102175350.3835</v>
      </c>
      <c r="F287" s="96">
        <v>0</v>
      </c>
      <c r="G287" s="96">
        <v>60974808.0921</v>
      </c>
      <c r="H287" s="96">
        <v>6950567.5709</v>
      </c>
      <c r="I287" s="96">
        <v>4894504.7543</v>
      </c>
      <c r="J287" s="96">
        <v>0</v>
      </c>
      <c r="K287" s="96">
        <f t="shared" si="69"/>
        <v>4894504.7543</v>
      </c>
      <c r="L287" s="119">
        <v>140054229.9541</v>
      </c>
      <c r="M287" s="105">
        <f t="shared" si="70"/>
        <v>315049460.7549</v>
      </c>
      <c r="N287" s="104"/>
      <c r="O287" s="98"/>
      <c r="P287" s="106">
        <v>33</v>
      </c>
      <c r="Q287" s="98"/>
      <c r="R287" s="96" t="s">
        <v>692</v>
      </c>
      <c r="S287" s="96">
        <v>98454821.2118</v>
      </c>
      <c r="T287" s="96">
        <v>0</v>
      </c>
      <c r="U287" s="96">
        <v>58754521.5808</v>
      </c>
      <c r="V287" s="96">
        <v>7101644.8306</v>
      </c>
      <c r="W287" s="96">
        <v>4716280.2838</v>
      </c>
      <c r="X287" s="96">
        <v>0</v>
      </c>
      <c r="Y287" s="96">
        <f t="shared" si="72"/>
        <v>4716280.2838</v>
      </c>
      <c r="Z287" s="96">
        <v>181021156.6457</v>
      </c>
      <c r="AA287" s="105">
        <f t="shared" si="71"/>
        <v>350048424.5527</v>
      </c>
    </row>
    <row r="288" ht="24.9" customHeight="1" spans="1:27">
      <c r="A288" s="94"/>
      <c r="B288" s="97"/>
      <c r="C288" s="91">
        <v>11</v>
      </c>
      <c r="D288" s="96" t="s">
        <v>693</v>
      </c>
      <c r="E288" s="96">
        <v>106970723.6483</v>
      </c>
      <c r="F288" s="96">
        <v>0</v>
      </c>
      <c r="G288" s="96">
        <v>63836525.36</v>
      </c>
      <c r="H288" s="96">
        <v>6954855.3024</v>
      </c>
      <c r="I288" s="96">
        <v>5124217.4702</v>
      </c>
      <c r="J288" s="96">
        <v>0</v>
      </c>
      <c r="K288" s="96">
        <f t="shared" si="69"/>
        <v>5124217.4702</v>
      </c>
      <c r="L288" s="119">
        <v>140159738.5507</v>
      </c>
      <c r="M288" s="105">
        <f t="shared" si="70"/>
        <v>323046060.3316</v>
      </c>
      <c r="N288" s="104"/>
      <c r="O288" s="91"/>
      <c r="P288" s="100" t="s">
        <v>694</v>
      </c>
      <c r="Q288" s="111"/>
      <c r="R288" s="101"/>
      <c r="S288" s="101">
        <f>SUM(S255:S287)</f>
        <v>3177051847.5214</v>
      </c>
      <c r="T288" s="101">
        <f t="shared" ref="T288:AA288" si="75">SUM(T255:T287)</f>
        <v>0</v>
      </c>
      <c r="U288" s="101">
        <f t="shared" si="75"/>
        <v>1895957547.2388</v>
      </c>
      <c r="V288" s="101">
        <f t="shared" ref="V288" si="76">SUM(V255:V287)</f>
        <v>245142629.8505</v>
      </c>
      <c r="W288" s="101">
        <f t="shared" si="75"/>
        <v>152190281.8431</v>
      </c>
      <c r="X288" s="101">
        <f t="shared" si="75"/>
        <v>0</v>
      </c>
      <c r="Y288" s="101">
        <f t="shared" si="72"/>
        <v>152190281.8431</v>
      </c>
      <c r="Z288" s="101">
        <f t="shared" si="75"/>
        <v>6239168084.6975</v>
      </c>
      <c r="AA288" s="101">
        <f>SUM(AA255:AA287)</f>
        <v>11709510391.1513</v>
      </c>
    </row>
    <row r="289" ht="24.9" customHeight="1" spans="1:27">
      <c r="A289" s="94"/>
      <c r="B289" s="97"/>
      <c r="C289" s="91">
        <v>12</v>
      </c>
      <c r="D289" s="96" t="s">
        <v>695</v>
      </c>
      <c r="E289" s="96">
        <v>103861073.6747</v>
      </c>
      <c r="F289" s="96">
        <v>0</v>
      </c>
      <c r="G289" s="96">
        <v>61980790.9813</v>
      </c>
      <c r="H289" s="96">
        <v>6930024.6791</v>
      </c>
      <c r="I289" s="96">
        <v>4975255.9396</v>
      </c>
      <c r="J289" s="96">
        <v>0</v>
      </c>
      <c r="K289" s="96">
        <f t="shared" si="69"/>
        <v>4975255.9396</v>
      </c>
      <c r="L289" s="119">
        <v>139548729.157</v>
      </c>
      <c r="M289" s="105">
        <f t="shared" si="70"/>
        <v>317295874.4317</v>
      </c>
      <c r="N289" s="104"/>
      <c r="O289" s="95">
        <v>31</v>
      </c>
      <c r="P289" s="106">
        <v>1</v>
      </c>
      <c r="Q289" s="95" t="s">
        <v>116</v>
      </c>
      <c r="R289" s="96" t="s">
        <v>696</v>
      </c>
      <c r="S289" s="96">
        <v>116136001.3739</v>
      </c>
      <c r="T289" s="96">
        <v>0</v>
      </c>
      <c r="U289" s="96">
        <v>69306054.4424</v>
      </c>
      <c r="V289" s="96">
        <v>6630142.5363</v>
      </c>
      <c r="W289" s="96">
        <v>5563261.6745</v>
      </c>
      <c r="X289" s="96">
        <f t="shared" ref="X289:X329" si="77">W289/2</f>
        <v>2781630.83725</v>
      </c>
      <c r="Y289" s="96">
        <f t="shared" si="72"/>
        <v>2781630.83725</v>
      </c>
      <c r="Z289" s="96">
        <v>153316890.0622</v>
      </c>
      <c r="AA289" s="105">
        <f t="shared" si="71"/>
        <v>348170719.25205</v>
      </c>
    </row>
    <row r="290" ht="24.9" customHeight="1" spans="1:27">
      <c r="A290" s="94"/>
      <c r="B290" s="97"/>
      <c r="C290" s="91">
        <v>13</v>
      </c>
      <c r="D290" s="96" t="s">
        <v>697</v>
      </c>
      <c r="E290" s="96">
        <v>134513677.287</v>
      </c>
      <c r="F290" s="96">
        <v>0</v>
      </c>
      <c r="G290" s="96">
        <v>80273232.512</v>
      </c>
      <c r="H290" s="96">
        <v>8876081.4835</v>
      </c>
      <c r="I290" s="96">
        <v>6443607.294</v>
      </c>
      <c r="J290" s="96">
        <v>0</v>
      </c>
      <c r="K290" s="96">
        <f t="shared" si="69"/>
        <v>6443607.294</v>
      </c>
      <c r="L290" s="119">
        <v>187435525.0125</v>
      </c>
      <c r="M290" s="105">
        <f t="shared" si="70"/>
        <v>417542123.589</v>
      </c>
      <c r="N290" s="104"/>
      <c r="O290" s="97"/>
      <c r="P290" s="106">
        <v>2</v>
      </c>
      <c r="Q290" s="97"/>
      <c r="R290" s="96" t="s">
        <v>291</v>
      </c>
      <c r="S290" s="96">
        <v>117152631.5799</v>
      </c>
      <c r="T290" s="96">
        <v>0</v>
      </c>
      <c r="U290" s="96">
        <v>69912745.1118</v>
      </c>
      <c r="V290" s="96">
        <v>6768592.0722</v>
      </c>
      <c r="W290" s="96">
        <v>5611961.3008</v>
      </c>
      <c r="X290" s="96">
        <f t="shared" si="77"/>
        <v>2805980.6504</v>
      </c>
      <c r="Y290" s="96">
        <f t="shared" si="72"/>
        <v>2805980.6504</v>
      </c>
      <c r="Z290" s="96">
        <v>156723730.3177</v>
      </c>
      <c r="AA290" s="105">
        <f t="shared" si="71"/>
        <v>353363679.732</v>
      </c>
    </row>
    <row r="291" ht="24.9" customHeight="1" spans="1:27">
      <c r="A291" s="94"/>
      <c r="B291" s="97"/>
      <c r="C291" s="91">
        <v>14</v>
      </c>
      <c r="D291" s="96" t="s">
        <v>698</v>
      </c>
      <c r="E291" s="96">
        <v>92295303.3079</v>
      </c>
      <c r="F291" s="96">
        <v>0</v>
      </c>
      <c r="G291" s="96">
        <v>55078728.7333</v>
      </c>
      <c r="H291" s="96">
        <v>6689863.9418</v>
      </c>
      <c r="I291" s="96">
        <v>4421220.9612</v>
      </c>
      <c r="J291" s="96">
        <v>0</v>
      </c>
      <c r="K291" s="96">
        <f t="shared" si="69"/>
        <v>4421220.9612</v>
      </c>
      <c r="L291" s="119">
        <v>133639072.1644</v>
      </c>
      <c r="M291" s="105">
        <f t="shared" si="70"/>
        <v>292124189.1086</v>
      </c>
      <c r="N291" s="104"/>
      <c r="O291" s="97"/>
      <c r="P291" s="106">
        <v>3</v>
      </c>
      <c r="Q291" s="97"/>
      <c r="R291" s="96" t="s">
        <v>699</v>
      </c>
      <c r="S291" s="96">
        <v>116642126.2761</v>
      </c>
      <c r="T291" s="96">
        <v>0</v>
      </c>
      <c r="U291" s="96">
        <v>69608092.7391</v>
      </c>
      <c r="V291" s="96">
        <v>6668206.6038</v>
      </c>
      <c r="W291" s="96">
        <v>5587506.5705</v>
      </c>
      <c r="X291" s="96">
        <f t="shared" si="77"/>
        <v>2793753.28525</v>
      </c>
      <c r="Y291" s="96">
        <f t="shared" si="72"/>
        <v>2793753.28525</v>
      </c>
      <c r="Z291" s="96">
        <v>154253536.0158</v>
      </c>
      <c r="AA291" s="105">
        <f t="shared" si="71"/>
        <v>349965714.92005</v>
      </c>
    </row>
    <row r="292" ht="24.9" customHeight="1" spans="1:27">
      <c r="A292" s="94"/>
      <c r="B292" s="97"/>
      <c r="C292" s="91">
        <v>15</v>
      </c>
      <c r="D292" s="96" t="s">
        <v>700</v>
      </c>
      <c r="E292" s="96">
        <v>102155974.9401</v>
      </c>
      <c r="F292" s="96">
        <v>0</v>
      </c>
      <c r="G292" s="96">
        <v>60963245.48</v>
      </c>
      <c r="H292" s="96">
        <v>7309482.9438</v>
      </c>
      <c r="I292" s="96">
        <v>4893576.6126</v>
      </c>
      <c r="J292" s="96">
        <v>0</v>
      </c>
      <c r="K292" s="96">
        <f t="shared" si="69"/>
        <v>4893576.6126</v>
      </c>
      <c r="L292" s="119">
        <v>148886093.0078</v>
      </c>
      <c r="M292" s="105">
        <f t="shared" si="70"/>
        <v>324208372.9843</v>
      </c>
      <c r="N292" s="104"/>
      <c r="O292" s="97"/>
      <c r="P292" s="106">
        <v>4</v>
      </c>
      <c r="Q292" s="97"/>
      <c r="R292" s="96" t="s">
        <v>701</v>
      </c>
      <c r="S292" s="96">
        <v>88553829.404</v>
      </c>
      <c r="T292" s="96">
        <v>0</v>
      </c>
      <c r="U292" s="96">
        <v>52845943.1112</v>
      </c>
      <c r="V292" s="96">
        <v>5559224.866</v>
      </c>
      <c r="W292" s="96">
        <v>4241993.1754</v>
      </c>
      <c r="X292" s="96">
        <f t="shared" si="77"/>
        <v>2120996.5877</v>
      </c>
      <c r="Y292" s="96">
        <f t="shared" si="72"/>
        <v>2120996.5877</v>
      </c>
      <c r="Z292" s="96">
        <v>126964722.0573</v>
      </c>
      <c r="AA292" s="105">
        <f t="shared" si="71"/>
        <v>276044716.0262</v>
      </c>
    </row>
    <row r="293" ht="24.9" customHeight="1" spans="1:27">
      <c r="A293" s="94"/>
      <c r="B293" s="97"/>
      <c r="C293" s="91">
        <v>16</v>
      </c>
      <c r="D293" s="96" t="s">
        <v>702</v>
      </c>
      <c r="E293" s="96">
        <v>115996747.4289</v>
      </c>
      <c r="F293" s="96">
        <v>0</v>
      </c>
      <c r="G293" s="96">
        <v>69222952.3779</v>
      </c>
      <c r="H293" s="96">
        <v>7972779.478</v>
      </c>
      <c r="I293" s="96">
        <v>5556590.9942</v>
      </c>
      <c r="J293" s="96">
        <v>0</v>
      </c>
      <c r="K293" s="96">
        <f t="shared" ref="K293:K324" si="78">I293-J293</f>
        <v>5556590.9942</v>
      </c>
      <c r="L293" s="119">
        <v>165207890.8366</v>
      </c>
      <c r="M293" s="105">
        <f t="shared" si="70"/>
        <v>363956961.1156</v>
      </c>
      <c r="N293" s="104"/>
      <c r="O293" s="97"/>
      <c r="P293" s="106">
        <v>5</v>
      </c>
      <c r="Q293" s="97"/>
      <c r="R293" s="96" t="s">
        <v>703</v>
      </c>
      <c r="S293" s="96">
        <v>154071577.605</v>
      </c>
      <c r="T293" s="96">
        <v>0</v>
      </c>
      <c r="U293" s="96">
        <v>91944728.7594</v>
      </c>
      <c r="V293" s="96">
        <v>9664196.2757</v>
      </c>
      <c r="W293" s="96">
        <v>7380489.1909</v>
      </c>
      <c r="X293" s="96">
        <f t="shared" si="77"/>
        <v>3690244.59545</v>
      </c>
      <c r="Y293" s="96">
        <f t="shared" si="72"/>
        <v>3690244.59545</v>
      </c>
      <c r="Z293" s="96">
        <v>227976124.934</v>
      </c>
      <c r="AA293" s="105">
        <f t="shared" si="71"/>
        <v>487346872.16955</v>
      </c>
    </row>
    <row r="294" ht="24.9" customHeight="1" spans="1:27">
      <c r="A294" s="94"/>
      <c r="B294" s="98"/>
      <c r="C294" s="91">
        <v>17</v>
      </c>
      <c r="D294" s="96" t="s">
        <v>704</v>
      </c>
      <c r="E294" s="96">
        <v>96061338.3673</v>
      </c>
      <c r="F294" s="96">
        <v>0</v>
      </c>
      <c r="G294" s="96">
        <v>57326171.6258</v>
      </c>
      <c r="H294" s="96">
        <v>6664698.8993</v>
      </c>
      <c r="I294" s="96">
        <v>4601625.2998</v>
      </c>
      <c r="J294" s="96">
        <v>0</v>
      </c>
      <c r="K294" s="96">
        <f t="shared" si="78"/>
        <v>4601625.2998</v>
      </c>
      <c r="L294" s="119">
        <v>133019833.688</v>
      </c>
      <c r="M294" s="105">
        <f t="shared" si="70"/>
        <v>297673667.8802</v>
      </c>
      <c r="N294" s="104"/>
      <c r="O294" s="97"/>
      <c r="P294" s="106">
        <v>6</v>
      </c>
      <c r="Q294" s="97"/>
      <c r="R294" s="96" t="s">
        <v>705</v>
      </c>
      <c r="S294" s="96">
        <v>133232715.0366</v>
      </c>
      <c r="T294" s="96">
        <v>0</v>
      </c>
      <c r="U294" s="96">
        <v>79508797.3808</v>
      </c>
      <c r="V294" s="96">
        <v>8200109.1548</v>
      </c>
      <c r="W294" s="96">
        <v>6382245.3725</v>
      </c>
      <c r="X294" s="96">
        <f t="shared" si="77"/>
        <v>3191122.68625</v>
      </c>
      <c r="Y294" s="96">
        <f t="shared" si="72"/>
        <v>3191122.68625</v>
      </c>
      <c r="Z294" s="96">
        <v>191949200.6859</v>
      </c>
      <c r="AA294" s="105">
        <f t="shared" si="71"/>
        <v>416081944.94435</v>
      </c>
    </row>
    <row r="295" ht="24.9" customHeight="1" spans="1:27">
      <c r="A295" s="91"/>
      <c r="B295" s="99" t="s">
        <v>706</v>
      </c>
      <c r="C295" s="100"/>
      <c r="D295" s="101"/>
      <c r="E295" s="101">
        <f>SUM(E278:E294)</f>
        <v>1865527115.4282</v>
      </c>
      <c r="F295" s="101">
        <f t="shared" ref="F295:M295" si="79">SUM(F278:F294)</f>
        <v>0</v>
      </c>
      <c r="G295" s="101">
        <f t="shared" si="79"/>
        <v>1113283756.0814</v>
      </c>
      <c r="H295" s="101">
        <f t="shared" si="79"/>
        <v>126929110.6249</v>
      </c>
      <c r="I295" s="101">
        <f t="shared" si="79"/>
        <v>89364326.145</v>
      </c>
      <c r="J295" s="101">
        <f t="shared" si="79"/>
        <v>0</v>
      </c>
      <c r="K295" s="101">
        <f t="shared" si="79"/>
        <v>89364326.145</v>
      </c>
      <c r="L295" s="101">
        <f t="shared" si="79"/>
        <v>2596712852.0891</v>
      </c>
      <c r="M295" s="101">
        <f t="shared" si="79"/>
        <v>5791817160.3686</v>
      </c>
      <c r="N295" s="104"/>
      <c r="O295" s="97"/>
      <c r="P295" s="106">
        <v>7</v>
      </c>
      <c r="Q295" s="97"/>
      <c r="R295" s="96" t="s">
        <v>707</v>
      </c>
      <c r="S295" s="96">
        <v>116957472.9042</v>
      </c>
      <c r="T295" s="96">
        <v>0</v>
      </c>
      <c r="U295" s="96">
        <v>69796280.9866</v>
      </c>
      <c r="V295" s="96">
        <v>6518243.4937</v>
      </c>
      <c r="W295" s="96">
        <v>5602612.6167</v>
      </c>
      <c r="X295" s="96">
        <f t="shared" si="77"/>
        <v>2801306.30835</v>
      </c>
      <c r="Y295" s="96">
        <f t="shared" si="72"/>
        <v>2801306.30835</v>
      </c>
      <c r="Z295" s="96">
        <v>150563380.1973</v>
      </c>
      <c r="AA295" s="105">
        <f t="shared" si="71"/>
        <v>346636683.89015</v>
      </c>
    </row>
    <row r="296" ht="24.9" customHeight="1" spans="1:27">
      <c r="A296" s="94">
        <v>15</v>
      </c>
      <c r="B296" s="95" t="s">
        <v>708</v>
      </c>
      <c r="C296" s="91">
        <v>1</v>
      </c>
      <c r="D296" s="96" t="s">
        <v>709</v>
      </c>
      <c r="E296" s="96">
        <v>153267557.0109</v>
      </c>
      <c r="F296" s="96">
        <v>0</v>
      </c>
      <c r="G296" s="96">
        <v>91464916.3463</v>
      </c>
      <c r="H296" s="96">
        <v>8654235.5394</v>
      </c>
      <c r="I296" s="96">
        <v>7341974.2007</v>
      </c>
      <c r="J296" s="96">
        <v>0</v>
      </c>
      <c r="K296" s="96">
        <f t="shared" si="78"/>
        <v>7341974.2007</v>
      </c>
      <c r="L296" s="119">
        <v>195136174.2052</v>
      </c>
      <c r="M296" s="105">
        <f t="shared" si="70"/>
        <v>455864857.3025</v>
      </c>
      <c r="N296" s="104"/>
      <c r="O296" s="97"/>
      <c r="P296" s="106">
        <v>8</v>
      </c>
      <c r="Q296" s="97"/>
      <c r="R296" s="96" t="s">
        <v>710</v>
      </c>
      <c r="S296" s="96">
        <v>103292315.3228</v>
      </c>
      <c r="T296" s="96">
        <v>0</v>
      </c>
      <c r="U296" s="96">
        <v>61641375.1513</v>
      </c>
      <c r="V296" s="96">
        <v>5987066.4183</v>
      </c>
      <c r="W296" s="96">
        <v>4948010.7142</v>
      </c>
      <c r="X296" s="96">
        <f t="shared" si="77"/>
        <v>2474005.3571</v>
      </c>
      <c r="Y296" s="96">
        <f t="shared" si="72"/>
        <v>2474005.3571</v>
      </c>
      <c r="Z296" s="96">
        <v>137492657.8435</v>
      </c>
      <c r="AA296" s="105">
        <f t="shared" si="71"/>
        <v>310887420.093</v>
      </c>
    </row>
    <row r="297" ht="24.9" customHeight="1" spans="1:27">
      <c r="A297" s="94"/>
      <c r="B297" s="97"/>
      <c r="C297" s="91">
        <v>2</v>
      </c>
      <c r="D297" s="96" t="s">
        <v>711</v>
      </c>
      <c r="E297" s="96">
        <v>111307880.2765</v>
      </c>
      <c r="F297" s="96">
        <v>0</v>
      </c>
      <c r="G297" s="96">
        <v>66424794.371</v>
      </c>
      <c r="H297" s="96">
        <v>7157661.9849</v>
      </c>
      <c r="I297" s="96">
        <v>5331980.2394</v>
      </c>
      <c r="J297" s="96">
        <v>0</v>
      </c>
      <c r="K297" s="96">
        <f t="shared" si="78"/>
        <v>5331980.2394</v>
      </c>
      <c r="L297" s="119">
        <v>158309853.3478</v>
      </c>
      <c r="M297" s="105">
        <f t="shared" si="70"/>
        <v>348532170.2196</v>
      </c>
      <c r="N297" s="104"/>
      <c r="O297" s="97"/>
      <c r="P297" s="106">
        <v>9</v>
      </c>
      <c r="Q297" s="97"/>
      <c r="R297" s="96" t="s">
        <v>712</v>
      </c>
      <c r="S297" s="96">
        <v>105944420.2367</v>
      </c>
      <c r="T297" s="96">
        <v>0</v>
      </c>
      <c r="U297" s="96">
        <v>63224062.0474</v>
      </c>
      <c r="V297" s="96">
        <v>6216609.347</v>
      </c>
      <c r="W297" s="96">
        <v>5075054.4685</v>
      </c>
      <c r="X297" s="96">
        <f t="shared" si="77"/>
        <v>2537527.23425</v>
      </c>
      <c r="Y297" s="96">
        <f t="shared" si="72"/>
        <v>2537527.23425</v>
      </c>
      <c r="Z297" s="96">
        <v>143141041.459</v>
      </c>
      <c r="AA297" s="105">
        <f t="shared" si="71"/>
        <v>321063660.32435</v>
      </c>
    </row>
    <row r="298" ht="24.9" customHeight="1" spans="1:27">
      <c r="A298" s="94"/>
      <c r="B298" s="97"/>
      <c r="C298" s="91">
        <v>3</v>
      </c>
      <c r="D298" s="96" t="s">
        <v>713</v>
      </c>
      <c r="E298" s="96">
        <v>112028935.975</v>
      </c>
      <c r="F298" s="96">
        <v>0</v>
      </c>
      <c r="G298" s="96">
        <v>66855096.1283</v>
      </c>
      <c r="H298" s="96">
        <v>7033389.4331</v>
      </c>
      <c r="I298" s="96">
        <v>5366520.9631</v>
      </c>
      <c r="J298" s="96">
        <v>0</v>
      </c>
      <c r="K298" s="96">
        <f t="shared" si="78"/>
        <v>5366520.9631</v>
      </c>
      <c r="L298" s="119">
        <v>155251867.4214</v>
      </c>
      <c r="M298" s="105">
        <f t="shared" si="70"/>
        <v>346535809.9209</v>
      </c>
      <c r="N298" s="104"/>
      <c r="O298" s="97"/>
      <c r="P298" s="106">
        <v>10</v>
      </c>
      <c r="Q298" s="97"/>
      <c r="R298" s="96" t="s">
        <v>714</v>
      </c>
      <c r="S298" s="96">
        <v>100503636.3855</v>
      </c>
      <c r="T298" s="96">
        <v>0</v>
      </c>
      <c r="U298" s="96">
        <v>59977185.4774</v>
      </c>
      <c r="V298" s="96">
        <v>5806492.0107</v>
      </c>
      <c r="W298" s="96">
        <v>4814424.6559</v>
      </c>
      <c r="X298" s="96">
        <f t="shared" si="77"/>
        <v>2407212.32795</v>
      </c>
      <c r="Y298" s="96">
        <f t="shared" si="72"/>
        <v>2407212.32795</v>
      </c>
      <c r="Z298" s="96">
        <v>133049247.0582</v>
      </c>
      <c r="AA298" s="105">
        <f t="shared" si="71"/>
        <v>301743773.25975</v>
      </c>
    </row>
    <row r="299" ht="24.9" customHeight="1" spans="1:27">
      <c r="A299" s="94"/>
      <c r="B299" s="97"/>
      <c r="C299" s="91">
        <v>4</v>
      </c>
      <c r="D299" s="96" t="s">
        <v>715</v>
      </c>
      <c r="E299" s="96">
        <v>122070642.7523</v>
      </c>
      <c r="F299" s="96">
        <v>0</v>
      </c>
      <c r="G299" s="96">
        <v>72847648.5529</v>
      </c>
      <c r="H299" s="96">
        <v>7093656.5447</v>
      </c>
      <c r="I299" s="96">
        <v>5847548.7392</v>
      </c>
      <c r="J299" s="96">
        <v>0</v>
      </c>
      <c r="K299" s="96">
        <f t="shared" si="78"/>
        <v>5847548.7392</v>
      </c>
      <c r="L299" s="119">
        <v>156734865.69</v>
      </c>
      <c r="M299" s="105">
        <f t="shared" si="70"/>
        <v>364594362.2791</v>
      </c>
      <c r="N299" s="104"/>
      <c r="O299" s="97"/>
      <c r="P299" s="106">
        <v>11</v>
      </c>
      <c r="Q299" s="97"/>
      <c r="R299" s="96" t="s">
        <v>716</v>
      </c>
      <c r="S299" s="96">
        <v>138858808.2205</v>
      </c>
      <c r="T299" s="96">
        <v>0</v>
      </c>
      <c r="U299" s="96">
        <v>82866260.3198</v>
      </c>
      <c r="V299" s="96">
        <v>8059354.5153</v>
      </c>
      <c r="W299" s="96">
        <v>6651752.0562</v>
      </c>
      <c r="X299" s="96">
        <f t="shared" si="77"/>
        <v>3325876.0281</v>
      </c>
      <c r="Y299" s="96">
        <f t="shared" si="72"/>
        <v>3325876.0281</v>
      </c>
      <c r="Z299" s="96">
        <v>188485638.5386</v>
      </c>
      <c r="AA299" s="105">
        <f t="shared" si="71"/>
        <v>421595937.6223</v>
      </c>
    </row>
    <row r="300" ht="24.9" customHeight="1" spans="1:27">
      <c r="A300" s="94"/>
      <c r="B300" s="97"/>
      <c r="C300" s="91">
        <v>5</v>
      </c>
      <c r="D300" s="96" t="s">
        <v>717</v>
      </c>
      <c r="E300" s="96">
        <v>118730406.4086</v>
      </c>
      <c r="F300" s="96">
        <v>0</v>
      </c>
      <c r="G300" s="96">
        <v>70854307.994</v>
      </c>
      <c r="H300" s="96">
        <v>7438789.0705</v>
      </c>
      <c r="I300" s="96">
        <v>5687541.4321</v>
      </c>
      <c r="J300" s="96">
        <v>0</v>
      </c>
      <c r="K300" s="96">
        <f t="shared" si="78"/>
        <v>5687541.4321</v>
      </c>
      <c r="L300" s="119">
        <v>165227572.9764</v>
      </c>
      <c r="M300" s="105">
        <f t="shared" si="70"/>
        <v>367938617.8816</v>
      </c>
      <c r="N300" s="104"/>
      <c r="O300" s="97"/>
      <c r="P300" s="106">
        <v>12</v>
      </c>
      <c r="Q300" s="97"/>
      <c r="R300" s="96" t="s">
        <v>718</v>
      </c>
      <c r="S300" s="96">
        <v>93487016.9209</v>
      </c>
      <c r="T300" s="96">
        <v>0</v>
      </c>
      <c r="U300" s="96">
        <v>55789903.2835</v>
      </c>
      <c r="V300" s="96">
        <v>5700266.1504</v>
      </c>
      <c r="W300" s="96">
        <v>4478307.6061</v>
      </c>
      <c r="X300" s="96">
        <f t="shared" si="77"/>
        <v>2239153.80305</v>
      </c>
      <c r="Y300" s="96">
        <f t="shared" si="72"/>
        <v>2239153.80305</v>
      </c>
      <c r="Z300" s="96">
        <v>130435337.7041</v>
      </c>
      <c r="AA300" s="105">
        <f t="shared" si="71"/>
        <v>287651677.86195</v>
      </c>
    </row>
    <row r="301" ht="24.9" customHeight="1" spans="1:27">
      <c r="A301" s="94"/>
      <c r="B301" s="97"/>
      <c r="C301" s="91">
        <v>6</v>
      </c>
      <c r="D301" s="96" t="s">
        <v>100</v>
      </c>
      <c r="E301" s="96">
        <v>129282330.3705</v>
      </c>
      <c r="F301" s="96">
        <v>0</v>
      </c>
      <c r="G301" s="96">
        <v>77151340.8514</v>
      </c>
      <c r="H301" s="96">
        <v>7819943.3181</v>
      </c>
      <c r="I301" s="96">
        <v>6193010.1366</v>
      </c>
      <c r="J301" s="96">
        <v>0</v>
      </c>
      <c r="K301" s="96">
        <f t="shared" si="78"/>
        <v>6193010.1366</v>
      </c>
      <c r="L301" s="119">
        <v>174606670.0325</v>
      </c>
      <c r="M301" s="105">
        <f t="shared" si="70"/>
        <v>395053294.7091</v>
      </c>
      <c r="N301" s="104"/>
      <c r="O301" s="97"/>
      <c r="P301" s="106">
        <v>13</v>
      </c>
      <c r="Q301" s="97"/>
      <c r="R301" s="96" t="s">
        <v>719</v>
      </c>
      <c r="S301" s="96">
        <v>124806976.6016</v>
      </c>
      <c r="T301" s="96">
        <v>0</v>
      </c>
      <c r="U301" s="96">
        <v>74480600.4411</v>
      </c>
      <c r="V301" s="96">
        <v>6826231.6046</v>
      </c>
      <c r="W301" s="96">
        <v>5978627.3112</v>
      </c>
      <c r="X301" s="96">
        <f t="shared" si="77"/>
        <v>2989313.6556</v>
      </c>
      <c r="Y301" s="96">
        <f t="shared" si="72"/>
        <v>2989313.6556</v>
      </c>
      <c r="Z301" s="96">
        <v>158142071.5076</v>
      </c>
      <c r="AA301" s="105">
        <f t="shared" si="71"/>
        <v>367245193.8105</v>
      </c>
    </row>
    <row r="302" ht="24.9" customHeight="1" spans="1:27">
      <c r="A302" s="94"/>
      <c r="B302" s="97"/>
      <c r="C302" s="91">
        <v>7</v>
      </c>
      <c r="D302" s="96" t="s">
        <v>720</v>
      </c>
      <c r="E302" s="96">
        <v>101369293.6337</v>
      </c>
      <c r="F302" s="96">
        <v>0</v>
      </c>
      <c r="G302" s="96">
        <v>60493780.5699</v>
      </c>
      <c r="H302" s="96">
        <v>6408276.4019</v>
      </c>
      <c r="I302" s="96">
        <v>4855892.2261</v>
      </c>
      <c r="J302" s="96">
        <v>0</v>
      </c>
      <c r="K302" s="96">
        <f t="shared" si="78"/>
        <v>4855892.2261</v>
      </c>
      <c r="L302" s="119">
        <v>139869654.5043</v>
      </c>
      <c r="M302" s="105">
        <f t="shared" si="70"/>
        <v>312996897.3359</v>
      </c>
      <c r="N302" s="104"/>
      <c r="O302" s="97"/>
      <c r="P302" s="106">
        <v>14</v>
      </c>
      <c r="Q302" s="97"/>
      <c r="R302" s="96" t="s">
        <v>721</v>
      </c>
      <c r="S302" s="96">
        <v>124626464.4401</v>
      </c>
      <c r="T302" s="96">
        <v>0</v>
      </c>
      <c r="U302" s="96">
        <v>74372876.8623</v>
      </c>
      <c r="V302" s="96">
        <v>6888863.5375</v>
      </c>
      <c r="W302" s="96">
        <v>5969980.2391</v>
      </c>
      <c r="X302" s="96">
        <f t="shared" si="77"/>
        <v>2984990.11955</v>
      </c>
      <c r="Y302" s="96">
        <f t="shared" si="72"/>
        <v>2984990.11955</v>
      </c>
      <c r="Z302" s="96">
        <v>159683261.147</v>
      </c>
      <c r="AA302" s="105">
        <f t="shared" si="71"/>
        <v>368556456.10645</v>
      </c>
    </row>
    <row r="303" ht="24.9" customHeight="1" spans="1:27">
      <c r="A303" s="94"/>
      <c r="B303" s="97"/>
      <c r="C303" s="91">
        <v>8</v>
      </c>
      <c r="D303" s="96" t="s">
        <v>722</v>
      </c>
      <c r="E303" s="96">
        <v>108737239.7954</v>
      </c>
      <c r="F303" s="96">
        <v>0</v>
      </c>
      <c r="G303" s="96">
        <v>64890722.7048</v>
      </c>
      <c r="H303" s="96">
        <v>6951623.9463</v>
      </c>
      <c r="I303" s="96">
        <v>5208838.875</v>
      </c>
      <c r="J303" s="96">
        <v>0</v>
      </c>
      <c r="K303" s="96">
        <f t="shared" si="78"/>
        <v>5208838.875</v>
      </c>
      <c r="L303" s="119">
        <v>153239856.6907</v>
      </c>
      <c r="M303" s="105">
        <f t="shared" si="70"/>
        <v>339028282.0122</v>
      </c>
      <c r="N303" s="104"/>
      <c r="O303" s="97"/>
      <c r="P303" s="106">
        <v>15</v>
      </c>
      <c r="Q303" s="97"/>
      <c r="R303" s="96" t="s">
        <v>723</v>
      </c>
      <c r="S303" s="96">
        <v>98489337.3407</v>
      </c>
      <c r="T303" s="96">
        <v>0</v>
      </c>
      <c r="U303" s="96">
        <v>58775119.6441</v>
      </c>
      <c r="V303" s="96">
        <v>6108090.3268</v>
      </c>
      <c r="W303" s="96">
        <v>4717933.7095</v>
      </c>
      <c r="X303" s="96">
        <f t="shared" si="77"/>
        <v>2358966.85475</v>
      </c>
      <c r="Y303" s="96">
        <f t="shared" si="72"/>
        <v>2358966.85475</v>
      </c>
      <c r="Z303" s="96">
        <v>140470704.109</v>
      </c>
      <c r="AA303" s="105">
        <f t="shared" si="71"/>
        <v>306202218.27535</v>
      </c>
    </row>
    <row r="304" ht="24.9" customHeight="1" spans="1:27">
      <c r="A304" s="94"/>
      <c r="B304" s="97"/>
      <c r="C304" s="91">
        <v>9</v>
      </c>
      <c r="D304" s="96" t="s">
        <v>724</v>
      </c>
      <c r="E304" s="96">
        <v>99133841.7955</v>
      </c>
      <c r="F304" s="96">
        <v>0</v>
      </c>
      <c r="G304" s="96">
        <v>59159738.1975</v>
      </c>
      <c r="H304" s="96">
        <v>6269492.4468</v>
      </c>
      <c r="I304" s="96">
        <v>4748807.3998</v>
      </c>
      <c r="J304" s="96">
        <v>0</v>
      </c>
      <c r="K304" s="96">
        <f t="shared" si="78"/>
        <v>4748807.3998</v>
      </c>
      <c r="L304" s="119">
        <v>136454585.166</v>
      </c>
      <c r="M304" s="105">
        <f t="shared" si="70"/>
        <v>305766465.0056</v>
      </c>
      <c r="N304" s="104"/>
      <c r="O304" s="97"/>
      <c r="P304" s="106">
        <v>16</v>
      </c>
      <c r="Q304" s="97"/>
      <c r="R304" s="96" t="s">
        <v>725</v>
      </c>
      <c r="S304" s="96">
        <v>125493304.1462</v>
      </c>
      <c r="T304" s="96">
        <v>0</v>
      </c>
      <c r="U304" s="96">
        <v>74890177.6059</v>
      </c>
      <c r="V304" s="96">
        <v>7021293.5284</v>
      </c>
      <c r="W304" s="96">
        <v>6011504.4526</v>
      </c>
      <c r="X304" s="96">
        <f t="shared" si="77"/>
        <v>3005752.2263</v>
      </c>
      <c r="Y304" s="96">
        <f t="shared" si="72"/>
        <v>3005752.2263</v>
      </c>
      <c r="Z304" s="96">
        <v>162941977.9132</v>
      </c>
      <c r="AA304" s="105">
        <f t="shared" si="71"/>
        <v>373352505.42</v>
      </c>
    </row>
    <row r="305" ht="24.9" customHeight="1" spans="1:27">
      <c r="A305" s="94"/>
      <c r="B305" s="97"/>
      <c r="C305" s="91">
        <v>10</v>
      </c>
      <c r="D305" s="96" t="s">
        <v>726</v>
      </c>
      <c r="E305" s="96">
        <v>94015899.221</v>
      </c>
      <c r="F305" s="96">
        <v>0</v>
      </c>
      <c r="G305" s="96">
        <v>56105522.4287</v>
      </c>
      <c r="H305" s="96">
        <v>6428759.576</v>
      </c>
      <c r="I305" s="96">
        <v>4503642.6495</v>
      </c>
      <c r="J305" s="96">
        <v>0</v>
      </c>
      <c r="K305" s="96">
        <f t="shared" si="78"/>
        <v>4503642.6495</v>
      </c>
      <c r="L305" s="119">
        <v>140373685.8223</v>
      </c>
      <c r="M305" s="105">
        <f t="shared" si="70"/>
        <v>301427509.6975</v>
      </c>
      <c r="N305" s="104"/>
      <c r="O305" s="98"/>
      <c r="P305" s="106">
        <v>17</v>
      </c>
      <c r="Q305" s="98"/>
      <c r="R305" s="96" t="s">
        <v>727</v>
      </c>
      <c r="S305" s="96">
        <v>133337194.2971</v>
      </c>
      <c r="T305" s="96">
        <v>0</v>
      </c>
      <c r="U305" s="96">
        <v>79571147.0848</v>
      </c>
      <c r="V305" s="96">
        <v>6468271.7151</v>
      </c>
      <c r="W305" s="96">
        <v>6387250.2414</v>
      </c>
      <c r="X305" s="96">
        <f t="shared" si="77"/>
        <v>3193625.1207</v>
      </c>
      <c r="Y305" s="96">
        <f t="shared" si="72"/>
        <v>3193625.1207</v>
      </c>
      <c r="Z305" s="96">
        <v>149333720.1188</v>
      </c>
      <c r="AA305" s="105">
        <f t="shared" si="71"/>
        <v>371903958.3365</v>
      </c>
    </row>
    <row r="306" ht="24.9" customHeight="1" spans="1:27">
      <c r="A306" s="94"/>
      <c r="B306" s="98"/>
      <c r="C306" s="91">
        <v>11</v>
      </c>
      <c r="D306" s="96" t="s">
        <v>728</v>
      </c>
      <c r="E306" s="96">
        <v>128316455.1855</v>
      </c>
      <c r="F306" s="96">
        <v>0</v>
      </c>
      <c r="G306" s="96">
        <v>76574939.0693</v>
      </c>
      <c r="H306" s="96">
        <v>7667639.2738</v>
      </c>
      <c r="I306" s="96">
        <v>6146741.8277</v>
      </c>
      <c r="J306" s="96">
        <v>0</v>
      </c>
      <c r="K306" s="96">
        <f t="shared" si="78"/>
        <v>6146741.8277</v>
      </c>
      <c r="L306" s="119">
        <v>170858910.6348</v>
      </c>
      <c r="M306" s="105">
        <f t="shared" si="70"/>
        <v>389564685.9911</v>
      </c>
      <c r="N306" s="104"/>
      <c r="O306" s="91"/>
      <c r="P306" s="100" t="s">
        <v>729</v>
      </c>
      <c r="Q306" s="111"/>
      <c r="R306" s="101"/>
      <c r="S306" s="101">
        <f t="shared" ref="S306:W306" si="80">SUM(S289:S305)</f>
        <v>1991585828.0918</v>
      </c>
      <c r="T306" s="101">
        <f t="shared" si="80"/>
        <v>0</v>
      </c>
      <c r="U306" s="101">
        <f t="shared" si="80"/>
        <v>1188511350.4489</v>
      </c>
      <c r="V306" s="101">
        <f t="shared" si="80"/>
        <v>115091254.1566</v>
      </c>
      <c r="W306" s="101">
        <f t="shared" si="80"/>
        <v>95402915.356</v>
      </c>
      <c r="X306" s="101">
        <f t="shared" ref="X306:AA306" si="81">SUM(X289:X305)</f>
        <v>47701457.678</v>
      </c>
      <c r="Y306" s="101">
        <f t="shared" si="72"/>
        <v>47701457.678</v>
      </c>
      <c r="Z306" s="101">
        <f t="shared" si="81"/>
        <v>2664923241.6692</v>
      </c>
      <c r="AA306" s="101">
        <f t="shared" si="81"/>
        <v>6007813132.0445</v>
      </c>
    </row>
    <row r="307" ht="24.9" customHeight="1" spans="1:27">
      <c r="A307" s="91"/>
      <c r="B307" s="99" t="s">
        <v>730</v>
      </c>
      <c r="C307" s="100"/>
      <c r="D307" s="101"/>
      <c r="E307" s="101">
        <f>SUM(E296:E306)</f>
        <v>1278260482.4249</v>
      </c>
      <c r="F307" s="101">
        <f t="shared" ref="F307:M307" si="82">SUM(F296:F306)</f>
        <v>0</v>
      </c>
      <c r="G307" s="101">
        <f t="shared" si="82"/>
        <v>762822807.2141</v>
      </c>
      <c r="H307" s="101">
        <f t="shared" si="82"/>
        <v>78923467.5355</v>
      </c>
      <c r="I307" s="101">
        <f t="shared" si="82"/>
        <v>61232498.6892</v>
      </c>
      <c r="J307" s="101">
        <f t="shared" si="82"/>
        <v>0</v>
      </c>
      <c r="K307" s="101">
        <f t="shared" si="82"/>
        <v>61232498.6892</v>
      </c>
      <c r="L307" s="101">
        <f t="shared" si="82"/>
        <v>1746063696.4914</v>
      </c>
      <c r="M307" s="101">
        <f t="shared" si="82"/>
        <v>3927302952.3551</v>
      </c>
      <c r="N307" s="104"/>
      <c r="O307" s="95">
        <v>32</v>
      </c>
      <c r="P307" s="106">
        <v>1</v>
      </c>
      <c r="Q307" s="95" t="s">
        <v>117</v>
      </c>
      <c r="R307" s="96" t="s">
        <v>731</v>
      </c>
      <c r="S307" s="96">
        <v>88716778.6518</v>
      </c>
      <c r="T307" s="96">
        <v>0</v>
      </c>
      <c r="U307" s="96">
        <v>52943185.7346</v>
      </c>
      <c r="V307" s="96">
        <v>7784702.9459</v>
      </c>
      <c r="W307" s="96">
        <v>4249798.9316</v>
      </c>
      <c r="X307" s="96">
        <f t="shared" si="77"/>
        <v>2124899.4658</v>
      </c>
      <c r="Y307" s="96">
        <f t="shared" si="72"/>
        <v>2124899.4658</v>
      </c>
      <c r="Z307" s="96">
        <v>316904192.5407</v>
      </c>
      <c r="AA307" s="105">
        <f t="shared" si="71"/>
        <v>468473759.3388</v>
      </c>
    </row>
    <row r="308" ht="24.9" customHeight="1" spans="1:27">
      <c r="A308" s="94">
        <v>16</v>
      </c>
      <c r="B308" s="95" t="s">
        <v>732</v>
      </c>
      <c r="C308" s="91">
        <v>1</v>
      </c>
      <c r="D308" s="96" t="s">
        <v>733</v>
      </c>
      <c r="E308" s="96">
        <v>100304482.2281</v>
      </c>
      <c r="F308" s="96">
        <v>0</v>
      </c>
      <c r="G308" s="96">
        <v>59858336.9832</v>
      </c>
      <c r="H308" s="96">
        <v>6924324.0072</v>
      </c>
      <c r="I308" s="96">
        <v>4804884.5763</v>
      </c>
      <c r="J308" s="96">
        <f>I308/2</f>
        <v>2402442.28815</v>
      </c>
      <c r="K308" s="96">
        <f t="shared" si="78"/>
        <v>2402442.28815</v>
      </c>
      <c r="L308" s="119">
        <v>146610230.0437</v>
      </c>
      <c r="M308" s="105">
        <f t="shared" si="70"/>
        <v>316099815.55035</v>
      </c>
      <c r="N308" s="104"/>
      <c r="O308" s="97"/>
      <c r="P308" s="106">
        <v>2</v>
      </c>
      <c r="Q308" s="97"/>
      <c r="R308" s="96" t="s">
        <v>734</v>
      </c>
      <c r="S308" s="96">
        <v>110844724.9558</v>
      </c>
      <c r="T308" s="96">
        <v>0</v>
      </c>
      <c r="U308" s="96">
        <v>66148398.8735</v>
      </c>
      <c r="V308" s="96">
        <v>8772171.0901</v>
      </c>
      <c r="W308" s="96">
        <v>5309793.7149</v>
      </c>
      <c r="X308" s="96">
        <f t="shared" si="77"/>
        <v>2654896.85745</v>
      </c>
      <c r="Y308" s="96">
        <f t="shared" si="72"/>
        <v>2654896.85745</v>
      </c>
      <c r="Z308" s="96">
        <v>341202910.5055</v>
      </c>
      <c r="AA308" s="105">
        <f t="shared" si="71"/>
        <v>529623102.28235</v>
      </c>
    </row>
    <row r="309" ht="24.9" customHeight="1" spans="1:27">
      <c r="A309" s="94"/>
      <c r="B309" s="97"/>
      <c r="C309" s="91">
        <v>2</v>
      </c>
      <c r="D309" s="96" t="s">
        <v>735</v>
      </c>
      <c r="E309" s="96">
        <v>94391573.7636</v>
      </c>
      <c r="F309" s="96">
        <v>0</v>
      </c>
      <c r="G309" s="96">
        <v>56329712.344</v>
      </c>
      <c r="H309" s="96">
        <v>6628721.3491</v>
      </c>
      <c r="I309" s="96">
        <v>4521638.5832</v>
      </c>
      <c r="J309" s="96">
        <f t="shared" ref="J309:J334" si="83">I309/2</f>
        <v>2260819.2916</v>
      </c>
      <c r="K309" s="96">
        <f t="shared" si="78"/>
        <v>2260819.2916</v>
      </c>
      <c r="L309" s="119">
        <v>139336308.6907</v>
      </c>
      <c r="M309" s="105">
        <f t="shared" si="70"/>
        <v>298947135.439</v>
      </c>
      <c r="N309" s="104"/>
      <c r="O309" s="97"/>
      <c r="P309" s="106">
        <v>3</v>
      </c>
      <c r="Q309" s="97"/>
      <c r="R309" s="96" t="s">
        <v>736</v>
      </c>
      <c r="S309" s="96">
        <v>102111242.2066</v>
      </c>
      <c r="T309" s="96">
        <v>0</v>
      </c>
      <c r="U309" s="96">
        <v>60936550.4912</v>
      </c>
      <c r="V309" s="96">
        <v>7656417.3641</v>
      </c>
      <c r="W309" s="96">
        <v>4891433.7809</v>
      </c>
      <c r="X309" s="96">
        <f t="shared" si="77"/>
        <v>2445716.89045</v>
      </c>
      <c r="Y309" s="96">
        <f t="shared" si="72"/>
        <v>2445716.89045</v>
      </c>
      <c r="Z309" s="96">
        <v>313747457.6214</v>
      </c>
      <c r="AA309" s="105">
        <f t="shared" si="71"/>
        <v>486897384.57375</v>
      </c>
    </row>
    <row r="310" ht="24.9" customHeight="1" spans="1:27">
      <c r="A310" s="94"/>
      <c r="B310" s="97"/>
      <c r="C310" s="91">
        <v>3</v>
      </c>
      <c r="D310" s="96" t="s">
        <v>737</v>
      </c>
      <c r="E310" s="96">
        <v>86716555.0472</v>
      </c>
      <c r="F310" s="96">
        <v>0</v>
      </c>
      <c r="G310" s="96">
        <v>51749519.6499</v>
      </c>
      <c r="H310" s="96">
        <v>6151326.0421</v>
      </c>
      <c r="I310" s="96">
        <v>4153982.2409</v>
      </c>
      <c r="J310" s="96">
        <f t="shared" si="83"/>
        <v>2076991.12045</v>
      </c>
      <c r="K310" s="96">
        <f t="shared" si="78"/>
        <v>2076991.12045</v>
      </c>
      <c r="L310" s="119">
        <v>127588999.1795</v>
      </c>
      <c r="M310" s="105">
        <f t="shared" si="70"/>
        <v>274283391.03915</v>
      </c>
      <c r="N310" s="104"/>
      <c r="O310" s="97"/>
      <c r="P310" s="106">
        <v>4</v>
      </c>
      <c r="Q310" s="97"/>
      <c r="R310" s="96" t="s">
        <v>738</v>
      </c>
      <c r="S310" s="96">
        <v>109001705.1416</v>
      </c>
      <c r="T310" s="96">
        <v>0</v>
      </c>
      <c r="U310" s="96">
        <v>65048546.7168</v>
      </c>
      <c r="V310" s="96">
        <v>8313347.9905</v>
      </c>
      <c r="W310" s="96">
        <v>5221507.5557</v>
      </c>
      <c r="X310" s="96">
        <f t="shared" si="77"/>
        <v>2610753.77785</v>
      </c>
      <c r="Y310" s="96">
        <f t="shared" si="72"/>
        <v>2610753.77785</v>
      </c>
      <c r="Z310" s="96">
        <v>329912608.9823</v>
      </c>
      <c r="AA310" s="105">
        <f t="shared" si="71"/>
        <v>514886962.60905</v>
      </c>
    </row>
    <row r="311" ht="24.9" customHeight="1" spans="1:27">
      <c r="A311" s="94"/>
      <c r="B311" s="97"/>
      <c r="C311" s="91">
        <v>4</v>
      </c>
      <c r="D311" s="96" t="s">
        <v>739</v>
      </c>
      <c r="E311" s="96">
        <v>92229745.7221</v>
      </c>
      <c r="F311" s="96">
        <v>0</v>
      </c>
      <c r="G311" s="96">
        <v>55039606.174</v>
      </c>
      <c r="H311" s="96">
        <v>6565313.086</v>
      </c>
      <c r="I311" s="96">
        <v>4418080.5569</v>
      </c>
      <c r="J311" s="96">
        <f t="shared" si="83"/>
        <v>2209040.27845</v>
      </c>
      <c r="K311" s="96">
        <f t="shared" si="78"/>
        <v>2209040.27845</v>
      </c>
      <c r="L311" s="119">
        <v>137776015.8235</v>
      </c>
      <c r="M311" s="105">
        <f t="shared" si="70"/>
        <v>293819721.08405</v>
      </c>
      <c r="N311" s="104"/>
      <c r="O311" s="97"/>
      <c r="P311" s="106">
        <v>5</v>
      </c>
      <c r="Q311" s="97"/>
      <c r="R311" s="96" t="s">
        <v>740</v>
      </c>
      <c r="S311" s="96">
        <v>101180852.6016</v>
      </c>
      <c r="T311" s="96">
        <v>0</v>
      </c>
      <c r="U311" s="96">
        <v>60381325.3082</v>
      </c>
      <c r="V311" s="96">
        <v>8421926.7285</v>
      </c>
      <c r="W311" s="96">
        <v>4846865.3372</v>
      </c>
      <c r="X311" s="96">
        <f t="shared" si="77"/>
        <v>2423432.6686</v>
      </c>
      <c r="Y311" s="96">
        <f t="shared" si="72"/>
        <v>2423432.6686</v>
      </c>
      <c r="Z311" s="96">
        <v>332584415.8114</v>
      </c>
      <c r="AA311" s="105">
        <f t="shared" si="71"/>
        <v>504991953.1183</v>
      </c>
    </row>
    <row r="312" ht="24.9" customHeight="1" spans="1:27">
      <c r="A312" s="94"/>
      <c r="B312" s="97"/>
      <c r="C312" s="91">
        <v>5</v>
      </c>
      <c r="D312" s="96" t="s">
        <v>741</v>
      </c>
      <c r="E312" s="96">
        <v>98898538.2396</v>
      </c>
      <c r="F312" s="96">
        <v>0</v>
      </c>
      <c r="G312" s="96">
        <v>59019316.9597</v>
      </c>
      <c r="H312" s="96">
        <v>6479474.8515</v>
      </c>
      <c r="I312" s="96">
        <v>4737535.656</v>
      </c>
      <c r="J312" s="96">
        <f t="shared" si="83"/>
        <v>2368767.828</v>
      </c>
      <c r="K312" s="96">
        <f t="shared" si="78"/>
        <v>2368767.828</v>
      </c>
      <c r="L312" s="119">
        <v>135663786.6209</v>
      </c>
      <c r="M312" s="105">
        <f t="shared" si="70"/>
        <v>302429884.4997</v>
      </c>
      <c r="N312" s="104"/>
      <c r="O312" s="97"/>
      <c r="P312" s="106">
        <v>6</v>
      </c>
      <c r="Q312" s="97"/>
      <c r="R312" s="96" t="s">
        <v>742</v>
      </c>
      <c r="S312" s="96">
        <v>101163945.4504</v>
      </c>
      <c r="T312" s="96">
        <v>0</v>
      </c>
      <c r="U312" s="96">
        <v>60371235.6897</v>
      </c>
      <c r="V312" s="96">
        <v>8365290.4535</v>
      </c>
      <c r="W312" s="96">
        <v>4846055.4342</v>
      </c>
      <c r="X312" s="96">
        <f t="shared" si="77"/>
        <v>2423027.7171</v>
      </c>
      <c r="Y312" s="96">
        <f t="shared" si="72"/>
        <v>2423027.7171</v>
      </c>
      <c r="Z312" s="96">
        <v>331190761.8697</v>
      </c>
      <c r="AA312" s="105">
        <f t="shared" si="71"/>
        <v>503514261.1804</v>
      </c>
    </row>
    <row r="313" ht="24.9" customHeight="1" spans="1:27">
      <c r="A313" s="94"/>
      <c r="B313" s="97"/>
      <c r="C313" s="91">
        <v>6</v>
      </c>
      <c r="D313" s="96" t="s">
        <v>743</v>
      </c>
      <c r="E313" s="96">
        <v>99229697.3471</v>
      </c>
      <c r="F313" s="96">
        <v>0</v>
      </c>
      <c r="G313" s="96">
        <v>59216941.5624</v>
      </c>
      <c r="H313" s="96">
        <v>6497067.6885</v>
      </c>
      <c r="I313" s="96">
        <v>4753399.1673</v>
      </c>
      <c r="J313" s="96">
        <f t="shared" si="83"/>
        <v>2376699.58365</v>
      </c>
      <c r="K313" s="96">
        <f t="shared" si="78"/>
        <v>2376699.58365</v>
      </c>
      <c r="L313" s="119">
        <v>136096695.1523</v>
      </c>
      <c r="M313" s="105">
        <f t="shared" si="70"/>
        <v>303417101.33395</v>
      </c>
      <c r="N313" s="104"/>
      <c r="O313" s="97"/>
      <c r="P313" s="106">
        <v>7</v>
      </c>
      <c r="Q313" s="97"/>
      <c r="R313" s="96" t="s">
        <v>744</v>
      </c>
      <c r="S313" s="96">
        <v>109638568.4483</v>
      </c>
      <c r="T313" s="96">
        <v>0</v>
      </c>
      <c r="U313" s="96">
        <v>65428605.2902</v>
      </c>
      <c r="V313" s="96">
        <v>8776327.4426</v>
      </c>
      <c r="W313" s="96">
        <v>5252015.2121</v>
      </c>
      <c r="X313" s="96">
        <f t="shared" si="77"/>
        <v>2626007.60605</v>
      </c>
      <c r="Y313" s="96">
        <f t="shared" si="72"/>
        <v>2626007.60605</v>
      </c>
      <c r="Z313" s="96">
        <v>341305186.2481</v>
      </c>
      <c r="AA313" s="105">
        <f t="shared" si="71"/>
        <v>527774695.03525</v>
      </c>
    </row>
    <row r="314" ht="24.9" customHeight="1" spans="1:27">
      <c r="A314" s="94"/>
      <c r="B314" s="97"/>
      <c r="C314" s="91">
        <v>7</v>
      </c>
      <c r="D314" s="96" t="s">
        <v>745</v>
      </c>
      <c r="E314" s="96">
        <v>88815812.7083</v>
      </c>
      <c r="F314" s="96">
        <v>0</v>
      </c>
      <c r="G314" s="96">
        <v>53002285.9243</v>
      </c>
      <c r="H314" s="96">
        <v>6029657.1824</v>
      </c>
      <c r="I314" s="96">
        <v>4254542.959</v>
      </c>
      <c r="J314" s="96">
        <f t="shared" si="83"/>
        <v>2127271.4795</v>
      </c>
      <c r="K314" s="96">
        <f t="shared" si="78"/>
        <v>2127271.4795</v>
      </c>
      <c r="L314" s="119">
        <v>124595082.5402</v>
      </c>
      <c r="M314" s="105">
        <f t="shared" si="70"/>
        <v>274570109.8347</v>
      </c>
      <c r="N314" s="104"/>
      <c r="O314" s="97"/>
      <c r="P314" s="106">
        <v>8</v>
      </c>
      <c r="Q314" s="97"/>
      <c r="R314" s="96" t="s">
        <v>746</v>
      </c>
      <c r="S314" s="96">
        <v>106219033.448</v>
      </c>
      <c r="T314" s="96">
        <v>0</v>
      </c>
      <c r="U314" s="96">
        <v>63387941.9636</v>
      </c>
      <c r="V314" s="96">
        <v>8072984.2129</v>
      </c>
      <c r="W314" s="96">
        <v>5088209.2623</v>
      </c>
      <c r="X314" s="96">
        <f t="shared" si="77"/>
        <v>2544104.63115</v>
      </c>
      <c r="Y314" s="96">
        <f t="shared" si="72"/>
        <v>2544104.63115</v>
      </c>
      <c r="Z314" s="96">
        <v>323997955.7609</v>
      </c>
      <c r="AA314" s="105">
        <f t="shared" si="71"/>
        <v>504222020.01655</v>
      </c>
    </row>
    <row r="315" ht="24.9" customHeight="1" spans="1:27">
      <c r="A315" s="94"/>
      <c r="B315" s="97"/>
      <c r="C315" s="91">
        <v>8</v>
      </c>
      <c r="D315" s="96" t="s">
        <v>747</v>
      </c>
      <c r="E315" s="96">
        <v>94074340.2595</v>
      </c>
      <c r="F315" s="96">
        <v>0</v>
      </c>
      <c r="G315" s="96">
        <v>56140398.0724</v>
      </c>
      <c r="H315" s="96">
        <v>6370908.0571</v>
      </c>
      <c r="I315" s="96">
        <v>4506442.15</v>
      </c>
      <c r="J315" s="96">
        <f t="shared" si="83"/>
        <v>2253221.075</v>
      </c>
      <c r="K315" s="96">
        <f t="shared" si="78"/>
        <v>2253221.075</v>
      </c>
      <c r="L315" s="119">
        <v>132992273.6876</v>
      </c>
      <c r="M315" s="105">
        <f t="shared" si="70"/>
        <v>291831141.1516</v>
      </c>
      <c r="N315" s="104"/>
      <c r="O315" s="97"/>
      <c r="P315" s="106">
        <v>9</v>
      </c>
      <c r="Q315" s="97"/>
      <c r="R315" s="96" t="s">
        <v>748</v>
      </c>
      <c r="S315" s="96">
        <v>101314552.3128</v>
      </c>
      <c r="T315" s="96">
        <v>0</v>
      </c>
      <c r="U315" s="96">
        <v>60461112.7931</v>
      </c>
      <c r="V315" s="96">
        <v>8204566.2123</v>
      </c>
      <c r="W315" s="96">
        <v>4853269.9532</v>
      </c>
      <c r="X315" s="96">
        <f t="shared" si="77"/>
        <v>2426634.9766</v>
      </c>
      <c r="Y315" s="96">
        <f t="shared" si="72"/>
        <v>2426634.9766</v>
      </c>
      <c r="Z315" s="96">
        <v>327235805.9244</v>
      </c>
      <c r="AA315" s="105">
        <f t="shared" si="71"/>
        <v>499642672.2192</v>
      </c>
    </row>
    <row r="316" ht="24.9" customHeight="1" spans="1:27">
      <c r="A316" s="94"/>
      <c r="B316" s="97"/>
      <c r="C316" s="91">
        <v>9</v>
      </c>
      <c r="D316" s="96" t="s">
        <v>749</v>
      </c>
      <c r="E316" s="96">
        <v>105841241.27</v>
      </c>
      <c r="F316" s="96">
        <v>0</v>
      </c>
      <c r="G316" s="96">
        <v>63162488.3149</v>
      </c>
      <c r="H316" s="96">
        <v>6961157.89</v>
      </c>
      <c r="I316" s="96">
        <v>5070111.8875</v>
      </c>
      <c r="J316" s="96">
        <f t="shared" si="83"/>
        <v>2535055.94375</v>
      </c>
      <c r="K316" s="96">
        <f t="shared" si="78"/>
        <v>2535055.94375</v>
      </c>
      <c r="L316" s="119">
        <v>147516604.7287</v>
      </c>
      <c r="M316" s="105">
        <f t="shared" si="70"/>
        <v>326016548.14735</v>
      </c>
      <c r="N316" s="104"/>
      <c r="O316" s="97"/>
      <c r="P316" s="106">
        <v>10</v>
      </c>
      <c r="Q316" s="97"/>
      <c r="R316" s="96" t="s">
        <v>750</v>
      </c>
      <c r="S316" s="96">
        <v>118807618.8471</v>
      </c>
      <c r="T316" s="96">
        <v>0</v>
      </c>
      <c r="U316" s="96">
        <v>70900385.777</v>
      </c>
      <c r="V316" s="96">
        <v>8772517.4528</v>
      </c>
      <c r="W316" s="96">
        <v>5691240.1387</v>
      </c>
      <c r="X316" s="96">
        <f t="shared" si="77"/>
        <v>2845620.06935</v>
      </c>
      <c r="Y316" s="96">
        <f t="shared" si="72"/>
        <v>2845620.06935</v>
      </c>
      <c r="Z316" s="96">
        <v>341211433.484</v>
      </c>
      <c r="AA316" s="105">
        <f t="shared" si="71"/>
        <v>542537575.63025</v>
      </c>
    </row>
    <row r="317" ht="24.9" customHeight="1" spans="1:27">
      <c r="A317" s="94"/>
      <c r="B317" s="97"/>
      <c r="C317" s="91">
        <v>10</v>
      </c>
      <c r="D317" s="96" t="s">
        <v>751</v>
      </c>
      <c r="E317" s="96">
        <v>93548844.1587</v>
      </c>
      <c r="F317" s="96">
        <v>0</v>
      </c>
      <c r="G317" s="96">
        <v>55826799.6969</v>
      </c>
      <c r="H317" s="96">
        <v>6551876.6016</v>
      </c>
      <c r="I317" s="96">
        <v>4481269.3157</v>
      </c>
      <c r="J317" s="96">
        <f t="shared" si="83"/>
        <v>2240634.65785</v>
      </c>
      <c r="K317" s="96">
        <f t="shared" si="78"/>
        <v>2240634.65785</v>
      </c>
      <c r="L317" s="119">
        <v>137445383.0347</v>
      </c>
      <c r="M317" s="105">
        <f t="shared" si="70"/>
        <v>295613538.14975</v>
      </c>
      <c r="N317" s="104"/>
      <c r="O317" s="97"/>
      <c r="P317" s="106">
        <v>11</v>
      </c>
      <c r="Q317" s="97"/>
      <c r="R317" s="96" t="s">
        <v>752</v>
      </c>
      <c r="S317" s="96">
        <v>105810099.9538</v>
      </c>
      <c r="T317" s="96">
        <v>0</v>
      </c>
      <c r="U317" s="96">
        <v>63143904.2262</v>
      </c>
      <c r="V317" s="96">
        <v>8526169.9608</v>
      </c>
      <c r="W317" s="96">
        <v>5068620.1254</v>
      </c>
      <c r="X317" s="96">
        <f t="shared" si="77"/>
        <v>2534310.0627</v>
      </c>
      <c r="Y317" s="96">
        <f t="shared" si="72"/>
        <v>2534310.0627</v>
      </c>
      <c r="Z317" s="96">
        <v>335149538.4607</v>
      </c>
      <c r="AA317" s="105">
        <f t="shared" si="71"/>
        <v>515164022.6642</v>
      </c>
    </row>
    <row r="318" ht="24.9" customHeight="1" spans="1:27">
      <c r="A318" s="94"/>
      <c r="B318" s="97"/>
      <c r="C318" s="91">
        <v>11</v>
      </c>
      <c r="D318" s="96" t="s">
        <v>753</v>
      </c>
      <c r="E318" s="96">
        <v>115388573.0714</v>
      </c>
      <c r="F318" s="96">
        <v>0</v>
      </c>
      <c r="G318" s="96">
        <v>68860014.4031</v>
      </c>
      <c r="H318" s="96">
        <v>7424794.2369</v>
      </c>
      <c r="I318" s="96">
        <v>5527457.6242</v>
      </c>
      <c r="J318" s="96">
        <f t="shared" si="83"/>
        <v>2763728.8121</v>
      </c>
      <c r="K318" s="96">
        <f t="shared" si="78"/>
        <v>2763728.8121</v>
      </c>
      <c r="L318" s="119">
        <v>158925346.2642</v>
      </c>
      <c r="M318" s="105">
        <f t="shared" si="70"/>
        <v>353362456.7877</v>
      </c>
      <c r="N318" s="104"/>
      <c r="O318" s="97"/>
      <c r="P318" s="106">
        <v>12</v>
      </c>
      <c r="Q318" s="97"/>
      <c r="R318" s="96" t="s">
        <v>754</v>
      </c>
      <c r="S318" s="96">
        <v>101269342.538</v>
      </c>
      <c r="T318" s="96">
        <v>0</v>
      </c>
      <c r="U318" s="96">
        <v>60434133.122</v>
      </c>
      <c r="V318" s="96">
        <v>8059153.5916</v>
      </c>
      <c r="W318" s="96">
        <v>4851104.2698</v>
      </c>
      <c r="X318" s="96">
        <f t="shared" si="77"/>
        <v>2425552.1349</v>
      </c>
      <c r="Y318" s="96">
        <f t="shared" si="72"/>
        <v>2425552.1349</v>
      </c>
      <c r="Z318" s="96">
        <v>323657624.4103</v>
      </c>
      <c r="AA318" s="105">
        <f t="shared" si="71"/>
        <v>495845805.7968</v>
      </c>
    </row>
    <row r="319" ht="24.9" customHeight="1" spans="1:27">
      <c r="A319" s="94"/>
      <c r="B319" s="97"/>
      <c r="C319" s="91">
        <v>12</v>
      </c>
      <c r="D319" s="96" t="s">
        <v>755</v>
      </c>
      <c r="E319" s="96">
        <v>97998982.3493</v>
      </c>
      <c r="F319" s="96">
        <v>0</v>
      </c>
      <c r="G319" s="96">
        <v>58482492.2992</v>
      </c>
      <c r="H319" s="96">
        <v>6497700.6962</v>
      </c>
      <c r="I319" s="96">
        <v>4694444.2395</v>
      </c>
      <c r="J319" s="96">
        <f t="shared" si="83"/>
        <v>2347222.11975</v>
      </c>
      <c r="K319" s="96">
        <f t="shared" si="78"/>
        <v>2347222.11975</v>
      </c>
      <c r="L319" s="119">
        <v>136112271.6304</v>
      </c>
      <c r="M319" s="105">
        <f t="shared" si="70"/>
        <v>301438669.09485</v>
      </c>
      <c r="N319" s="104"/>
      <c r="O319" s="97"/>
      <c r="P319" s="106">
        <v>13</v>
      </c>
      <c r="Q319" s="97"/>
      <c r="R319" s="96" t="s">
        <v>756</v>
      </c>
      <c r="S319" s="96">
        <v>120224311.6013</v>
      </c>
      <c r="T319" s="96">
        <v>0</v>
      </c>
      <c r="U319" s="96">
        <v>71745820.3018</v>
      </c>
      <c r="V319" s="96">
        <v>9307146.2118</v>
      </c>
      <c r="W319" s="96">
        <v>5759103.9571</v>
      </c>
      <c r="X319" s="96">
        <f t="shared" si="77"/>
        <v>2879551.97855</v>
      </c>
      <c r="Y319" s="96">
        <f t="shared" si="72"/>
        <v>2879551.97855</v>
      </c>
      <c r="Z319" s="96">
        <v>354367091.7275</v>
      </c>
      <c r="AA319" s="105">
        <f t="shared" si="71"/>
        <v>558523921.82095</v>
      </c>
    </row>
    <row r="320" ht="24.9" customHeight="1" spans="1:27">
      <c r="A320" s="94"/>
      <c r="B320" s="97"/>
      <c r="C320" s="91">
        <v>13</v>
      </c>
      <c r="D320" s="96" t="s">
        <v>757</v>
      </c>
      <c r="E320" s="96">
        <v>88529743.3199</v>
      </c>
      <c r="F320" s="96">
        <v>0</v>
      </c>
      <c r="G320" s="96">
        <v>52831569.3474</v>
      </c>
      <c r="H320" s="96">
        <v>6320673.5205</v>
      </c>
      <c r="I320" s="96">
        <v>4240839.38</v>
      </c>
      <c r="J320" s="96">
        <f t="shared" si="83"/>
        <v>2120419.69</v>
      </c>
      <c r="K320" s="96">
        <f t="shared" si="78"/>
        <v>2120419.69</v>
      </c>
      <c r="L320" s="119">
        <v>131756147.9013</v>
      </c>
      <c r="M320" s="105">
        <f t="shared" si="70"/>
        <v>281558553.7791</v>
      </c>
      <c r="N320" s="104"/>
      <c r="O320" s="97"/>
      <c r="P320" s="106">
        <v>14</v>
      </c>
      <c r="Q320" s="97"/>
      <c r="R320" s="96" t="s">
        <v>758</v>
      </c>
      <c r="S320" s="96">
        <v>147227708.825</v>
      </c>
      <c r="T320" s="96">
        <v>0</v>
      </c>
      <c r="U320" s="96">
        <v>87860538.3564</v>
      </c>
      <c r="V320" s="96">
        <v>11344380.0138</v>
      </c>
      <c r="W320" s="96">
        <v>7052647.4155</v>
      </c>
      <c r="X320" s="96">
        <f t="shared" si="77"/>
        <v>3526323.70775</v>
      </c>
      <c r="Y320" s="96">
        <f t="shared" si="72"/>
        <v>3526323.70775</v>
      </c>
      <c r="Z320" s="96">
        <v>404497488.2136</v>
      </c>
      <c r="AA320" s="105">
        <f t="shared" si="71"/>
        <v>654456439.11655</v>
      </c>
    </row>
    <row r="321" ht="24.9" customHeight="1" spans="1:27">
      <c r="A321" s="94"/>
      <c r="B321" s="97"/>
      <c r="C321" s="91">
        <v>14</v>
      </c>
      <c r="D321" s="96" t="s">
        <v>759</v>
      </c>
      <c r="E321" s="96">
        <v>86153860.1829</v>
      </c>
      <c r="F321" s="96">
        <v>0</v>
      </c>
      <c r="G321" s="96">
        <v>51413722.3051</v>
      </c>
      <c r="H321" s="96">
        <v>6121956.873</v>
      </c>
      <c r="I321" s="96">
        <v>4127027.4747</v>
      </c>
      <c r="J321" s="96">
        <f t="shared" si="83"/>
        <v>2063513.73735</v>
      </c>
      <c r="K321" s="96">
        <f t="shared" si="78"/>
        <v>2063513.73735</v>
      </c>
      <c r="L321" s="119">
        <v>126866309.3772</v>
      </c>
      <c r="M321" s="105">
        <f t="shared" si="70"/>
        <v>272619362.47555</v>
      </c>
      <c r="N321" s="104"/>
      <c r="O321" s="97"/>
      <c r="P321" s="106">
        <v>15</v>
      </c>
      <c r="Q321" s="97"/>
      <c r="R321" s="96" t="s">
        <v>760</v>
      </c>
      <c r="S321" s="96">
        <v>118863301.9625</v>
      </c>
      <c r="T321" s="96">
        <v>0</v>
      </c>
      <c r="U321" s="96">
        <v>70933615.585</v>
      </c>
      <c r="V321" s="96">
        <v>9173032.1816</v>
      </c>
      <c r="W321" s="96">
        <v>5693907.5264</v>
      </c>
      <c r="X321" s="96">
        <f t="shared" si="77"/>
        <v>2846953.7632</v>
      </c>
      <c r="Y321" s="96">
        <f t="shared" si="72"/>
        <v>2846953.7632</v>
      </c>
      <c r="Z321" s="96">
        <v>351066935.6518</v>
      </c>
      <c r="AA321" s="105">
        <f t="shared" si="71"/>
        <v>552883839.1441</v>
      </c>
    </row>
    <row r="322" ht="24.9" customHeight="1" spans="1:27">
      <c r="A322" s="94"/>
      <c r="B322" s="97"/>
      <c r="C322" s="91">
        <v>15</v>
      </c>
      <c r="D322" s="96" t="s">
        <v>761</v>
      </c>
      <c r="E322" s="96">
        <v>76749432.6566</v>
      </c>
      <c r="F322" s="96">
        <v>0</v>
      </c>
      <c r="G322" s="96">
        <v>45801476.6756</v>
      </c>
      <c r="H322" s="96">
        <v>5544844.936</v>
      </c>
      <c r="I322" s="96">
        <v>3676527.28</v>
      </c>
      <c r="J322" s="96">
        <f t="shared" si="83"/>
        <v>1838263.64</v>
      </c>
      <c r="K322" s="96">
        <f t="shared" si="78"/>
        <v>1838263.64</v>
      </c>
      <c r="L322" s="119">
        <v>112665263.7295</v>
      </c>
      <c r="M322" s="105">
        <f t="shared" si="70"/>
        <v>242599281.6377</v>
      </c>
      <c r="N322" s="104"/>
      <c r="O322" s="97"/>
      <c r="P322" s="106">
        <v>16</v>
      </c>
      <c r="Q322" s="97"/>
      <c r="R322" s="96" t="s">
        <v>762</v>
      </c>
      <c r="S322" s="96">
        <v>119943493.6742</v>
      </c>
      <c r="T322" s="96">
        <v>0</v>
      </c>
      <c r="U322" s="96">
        <v>71578237.6202</v>
      </c>
      <c r="V322" s="96">
        <v>9185238.4812</v>
      </c>
      <c r="W322" s="96">
        <v>5745651.9388</v>
      </c>
      <c r="X322" s="96">
        <f t="shared" si="77"/>
        <v>2872825.9694</v>
      </c>
      <c r="Y322" s="96">
        <f t="shared" si="72"/>
        <v>2872825.9694</v>
      </c>
      <c r="Z322" s="96">
        <v>351367297.1719</v>
      </c>
      <c r="AA322" s="105">
        <f t="shared" si="71"/>
        <v>554947092.9169</v>
      </c>
    </row>
    <row r="323" ht="24.9" customHeight="1" spans="1:27">
      <c r="A323" s="94"/>
      <c r="B323" s="97"/>
      <c r="C323" s="91">
        <v>16</v>
      </c>
      <c r="D323" s="96" t="s">
        <v>763</v>
      </c>
      <c r="E323" s="96">
        <v>83195382.6172</v>
      </c>
      <c r="F323" s="96">
        <v>0</v>
      </c>
      <c r="G323" s="96">
        <v>49648202.5283</v>
      </c>
      <c r="H323" s="96">
        <v>5998245.6676</v>
      </c>
      <c r="I323" s="96">
        <v>3985307.5543</v>
      </c>
      <c r="J323" s="96">
        <f t="shared" si="83"/>
        <v>1992653.77715</v>
      </c>
      <c r="K323" s="96">
        <f t="shared" si="78"/>
        <v>1992653.77715</v>
      </c>
      <c r="L323" s="119">
        <v>123822136.5539</v>
      </c>
      <c r="M323" s="105">
        <f t="shared" si="70"/>
        <v>264656621.14415</v>
      </c>
      <c r="N323" s="104"/>
      <c r="O323" s="97"/>
      <c r="P323" s="106">
        <v>17</v>
      </c>
      <c r="Q323" s="97"/>
      <c r="R323" s="96" t="s">
        <v>764</v>
      </c>
      <c r="S323" s="96">
        <v>82406537.7579</v>
      </c>
      <c r="T323" s="96">
        <v>0</v>
      </c>
      <c r="U323" s="96">
        <v>49177446.4825</v>
      </c>
      <c r="V323" s="96">
        <v>6685132.719</v>
      </c>
      <c r="W323" s="96">
        <v>3947519.5272</v>
      </c>
      <c r="X323" s="96">
        <f t="shared" si="77"/>
        <v>1973759.7636</v>
      </c>
      <c r="Y323" s="96">
        <f t="shared" si="72"/>
        <v>1973759.7636</v>
      </c>
      <c r="Z323" s="96">
        <v>289846968.4823</v>
      </c>
      <c r="AA323" s="105">
        <f t="shared" si="71"/>
        <v>430089845.2053</v>
      </c>
    </row>
    <row r="324" ht="24.9" customHeight="1" spans="1:27">
      <c r="A324" s="94"/>
      <c r="B324" s="97"/>
      <c r="C324" s="91">
        <v>17</v>
      </c>
      <c r="D324" s="96" t="s">
        <v>765</v>
      </c>
      <c r="E324" s="96">
        <v>97668394.9508</v>
      </c>
      <c r="F324" s="96">
        <v>0</v>
      </c>
      <c r="G324" s="96">
        <v>58285208.8732</v>
      </c>
      <c r="H324" s="96">
        <v>6295568.1958</v>
      </c>
      <c r="I324" s="96">
        <v>4678608.1147</v>
      </c>
      <c r="J324" s="96">
        <f t="shared" si="83"/>
        <v>2339304.05735</v>
      </c>
      <c r="K324" s="96">
        <f t="shared" si="78"/>
        <v>2339304.05735</v>
      </c>
      <c r="L324" s="119">
        <v>131138378.904</v>
      </c>
      <c r="M324" s="105">
        <f t="shared" si="70"/>
        <v>295726854.98115</v>
      </c>
      <c r="N324" s="104"/>
      <c r="O324" s="97"/>
      <c r="P324" s="106">
        <v>18</v>
      </c>
      <c r="Q324" s="97"/>
      <c r="R324" s="96" t="s">
        <v>766</v>
      </c>
      <c r="S324" s="96">
        <v>101401596.7066</v>
      </c>
      <c r="T324" s="96">
        <v>0</v>
      </c>
      <c r="U324" s="96">
        <v>60513057.9558</v>
      </c>
      <c r="V324" s="96">
        <v>8444929.9899</v>
      </c>
      <c r="W324" s="96">
        <v>4857439.6399</v>
      </c>
      <c r="X324" s="96">
        <f t="shared" si="77"/>
        <v>2428719.81995</v>
      </c>
      <c r="Y324" s="96">
        <f t="shared" si="72"/>
        <v>2428719.81995</v>
      </c>
      <c r="Z324" s="96">
        <v>333150459.1458</v>
      </c>
      <c r="AA324" s="105">
        <f t="shared" si="71"/>
        <v>505938763.61805</v>
      </c>
    </row>
    <row r="325" ht="24.9" customHeight="1" spans="1:27">
      <c r="A325" s="94"/>
      <c r="B325" s="97"/>
      <c r="C325" s="91">
        <v>18</v>
      </c>
      <c r="D325" s="96" t="s">
        <v>767</v>
      </c>
      <c r="E325" s="96">
        <v>105714544.8305</v>
      </c>
      <c r="F325" s="96">
        <v>0</v>
      </c>
      <c r="G325" s="96">
        <v>63086880.1466</v>
      </c>
      <c r="H325" s="96">
        <v>6767696.4008</v>
      </c>
      <c r="I325" s="96">
        <v>5064042.7493</v>
      </c>
      <c r="J325" s="96">
        <f t="shared" si="83"/>
        <v>2532021.37465</v>
      </c>
      <c r="K325" s="96">
        <f t="shared" ref="K325:K356" si="84">I325-J325</f>
        <v>2532021.37465</v>
      </c>
      <c r="L325" s="119">
        <v>142756080.362</v>
      </c>
      <c r="M325" s="105">
        <f t="shared" si="70"/>
        <v>320857223.11455</v>
      </c>
      <c r="N325" s="104"/>
      <c r="O325" s="97"/>
      <c r="P325" s="106">
        <v>19</v>
      </c>
      <c r="Q325" s="97"/>
      <c r="R325" s="96" t="s">
        <v>768</v>
      </c>
      <c r="S325" s="96">
        <v>80370763.3541</v>
      </c>
      <c r="T325" s="96">
        <v>0</v>
      </c>
      <c r="U325" s="96">
        <v>47962564.8783</v>
      </c>
      <c r="V325" s="96">
        <v>6991878.7015</v>
      </c>
      <c r="W325" s="96">
        <v>3849999.8469</v>
      </c>
      <c r="X325" s="96">
        <f t="shared" si="77"/>
        <v>1924999.92345</v>
      </c>
      <c r="Y325" s="96">
        <f t="shared" si="72"/>
        <v>1924999.92345</v>
      </c>
      <c r="Z325" s="96">
        <v>297395094.6282</v>
      </c>
      <c r="AA325" s="105">
        <f t="shared" si="71"/>
        <v>434645301.48555</v>
      </c>
    </row>
    <row r="326" ht="24.9" customHeight="1" spans="1:27">
      <c r="A326" s="94"/>
      <c r="B326" s="97"/>
      <c r="C326" s="91">
        <v>19</v>
      </c>
      <c r="D326" s="96" t="s">
        <v>769</v>
      </c>
      <c r="E326" s="96">
        <v>92621410.2308</v>
      </c>
      <c r="F326" s="96">
        <v>0</v>
      </c>
      <c r="G326" s="96">
        <v>55273338.3624</v>
      </c>
      <c r="H326" s="96">
        <v>6166924.3077</v>
      </c>
      <c r="I326" s="96">
        <v>4436842.4578</v>
      </c>
      <c r="J326" s="96">
        <f t="shared" si="83"/>
        <v>2218421.2289</v>
      </c>
      <c r="K326" s="96">
        <f t="shared" si="84"/>
        <v>2218421.2289</v>
      </c>
      <c r="L326" s="119">
        <v>127972827.1103</v>
      </c>
      <c r="M326" s="105">
        <f t="shared" si="70"/>
        <v>284252921.2401</v>
      </c>
      <c r="N326" s="104"/>
      <c r="O326" s="97"/>
      <c r="P326" s="106">
        <v>20</v>
      </c>
      <c r="Q326" s="97"/>
      <c r="R326" s="96" t="s">
        <v>770</v>
      </c>
      <c r="S326" s="96">
        <v>86934595.282</v>
      </c>
      <c r="T326" s="96">
        <v>0</v>
      </c>
      <c r="U326" s="96">
        <v>51879638.719</v>
      </c>
      <c r="V326" s="96">
        <v>7602731.1439</v>
      </c>
      <c r="W326" s="96">
        <v>4164427.0201</v>
      </c>
      <c r="X326" s="96">
        <f t="shared" si="77"/>
        <v>2082213.51005</v>
      </c>
      <c r="Y326" s="96">
        <f t="shared" si="72"/>
        <v>2082213.51005</v>
      </c>
      <c r="Z326" s="96">
        <v>312426395.9454</v>
      </c>
      <c r="AA326" s="105">
        <f t="shared" si="71"/>
        <v>460925574.60035</v>
      </c>
    </row>
    <row r="327" ht="24.9" customHeight="1" spans="1:27">
      <c r="A327" s="94"/>
      <c r="B327" s="97"/>
      <c r="C327" s="91">
        <v>20</v>
      </c>
      <c r="D327" s="96" t="s">
        <v>771</v>
      </c>
      <c r="E327" s="96">
        <v>82284421.4065</v>
      </c>
      <c r="F327" s="96">
        <v>0</v>
      </c>
      <c r="G327" s="96">
        <v>49104571.5566</v>
      </c>
      <c r="H327" s="96">
        <v>5772906.8656</v>
      </c>
      <c r="I327" s="96">
        <v>3941669.7889</v>
      </c>
      <c r="J327" s="96">
        <f t="shared" si="83"/>
        <v>1970834.89445</v>
      </c>
      <c r="K327" s="96">
        <f t="shared" si="84"/>
        <v>1970834.89445</v>
      </c>
      <c r="L327" s="119">
        <v>118277204.2643</v>
      </c>
      <c r="M327" s="105">
        <f t="shared" si="70"/>
        <v>257409938.98745</v>
      </c>
      <c r="N327" s="104"/>
      <c r="O327" s="97"/>
      <c r="P327" s="106">
        <v>21</v>
      </c>
      <c r="Q327" s="97"/>
      <c r="R327" s="96" t="s">
        <v>772</v>
      </c>
      <c r="S327" s="96">
        <v>89787613.7934</v>
      </c>
      <c r="T327" s="96">
        <v>0</v>
      </c>
      <c r="U327" s="96">
        <v>53582224.0839</v>
      </c>
      <c r="V327" s="96">
        <v>7258470.4967</v>
      </c>
      <c r="W327" s="96">
        <v>4301095.1363</v>
      </c>
      <c r="X327" s="96">
        <f t="shared" si="77"/>
        <v>2150547.56815</v>
      </c>
      <c r="Y327" s="96">
        <f t="shared" si="72"/>
        <v>2150547.56815</v>
      </c>
      <c r="Z327" s="96">
        <v>303955143.0533</v>
      </c>
      <c r="AA327" s="105">
        <f t="shared" si="71"/>
        <v>456733998.99545</v>
      </c>
    </row>
    <row r="328" ht="24.9" customHeight="1" spans="1:27">
      <c r="A328" s="94"/>
      <c r="B328" s="97"/>
      <c r="C328" s="91">
        <v>21</v>
      </c>
      <c r="D328" s="96" t="s">
        <v>773</v>
      </c>
      <c r="E328" s="96">
        <v>90501556.6885</v>
      </c>
      <c r="F328" s="96">
        <v>0</v>
      </c>
      <c r="G328" s="96">
        <v>54008281.1599</v>
      </c>
      <c r="H328" s="96">
        <v>6292092.6251</v>
      </c>
      <c r="I328" s="96">
        <v>4335295.1355</v>
      </c>
      <c r="J328" s="96">
        <f t="shared" si="83"/>
        <v>2167647.56775</v>
      </c>
      <c r="K328" s="96">
        <f t="shared" si="84"/>
        <v>2167647.56775</v>
      </c>
      <c r="L328" s="119">
        <v>131052855.2226</v>
      </c>
      <c r="M328" s="105">
        <f t="shared" ref="M328:M391" si="85">E328+F328+G328+H328+K328+L328</f>
        <v>284022433.26385</v>
      </c>
      <c r="N328" s="104"/>
      <c r="O328" s="97"/>
      <c r="P328" s="106">
        <v>22</v>
      </c>
      <c r="Q328" s="97"/>
      <c r="R328" s="96" t="s">
        <v>774</v>
      </c>
      <c r="S328" s="96">
        <v>166747256.9364</v>
      </c>
      <c r="T328" s="96">
        <v>0</v>
      </c>
      <c r="U328" s="96">
        <v>99509147.2985</v>
      </c>
      <c r="V328" s="96">
        <v>12255982.7808</v>
      </c>
      <c r="W328" s="96">
        <v>7987692.1271</v>
      </c>
      <c r="X328" s="96">
        <f t="shared" si="77"/>
        <v>3993846.06355</v>
      </c>
      <c r="Y328" s="96">
        <f t="shared" si="72"/>
        <v>3993846.06355</v>
      </c>
      <c r="Z328" s="96">
        <v>426929379.979</v>
      </c>
      <c r="AA328" s="105">
        <f t="shared" ref="AA328:AA391" si="86">S328+T328+U328+V328+Y328+Z328</f>
        <v>709435613.05825</v>
      </c>
    </row>
    <row r="329" ht="24.9" customHeight="1" spans="1:27">
      <c r="A329" s="94"/>
      <c r="B329" s="97"/>
      <c r="C329" s="91">
        <v>22</v>
      </c>
      <c r="D329" s="96" t="s">
        <v>775</v>
      </c>
      <c r="E329" s="96">
        <v>88038385.9377</v>
      </c>
      <c r="F329" s="96">
        <v>0</v>
      </c>
      <c r="G329" s="96">
        <v>52538343.8093</v>
      </c>
      <c r="H329" s="96">
        <v>6020807.018</v>
      </c>
      <c r="I329" s="96">
        <v>4217301.8924</v>
      </c>
      <c r="J329" s="96">
        <f t="shared" si="83"/>
        <v>2108650.9462</v>
      </c>
      <c r="K329" s="96">
        <f t="shared" si="84"/>
        <v>2108650.9462</v>
      </c>
      <c r="L329" s="119">
        <v>124377305.7433</v>
      </c>
      <c r="M329" s="105">
        <f t="shared" si="85"/>
        <v>273083493.4545</v>
      </c>
      <c r="N329" s="104"/>
      <c r="O329" s="98"/>
      <c r="P329" s="106">
        <v>23</v>
      </c>
      <c r="Q329" s="98"/>
      <c r="R329" s="96" t="s">
        <v>776</v>
      </c>
      <c r="S329" s="96">
        <v>98695396.8141</v>
      </c>
      <c r="T329" s="96">
        <v>0</v>
      </c>
      <c r="U329" s="96">
        <v>58898088.9983</v>
      </c>
      <c r="V329" s="96">
        <v>7200066.5776</v>
      </c>
      <c r="W329" s="96">
        <v>4727804.5743</v>
      </c>
      <c r="X329" s="96">
        <f t="shared" si="77"/>
        <v>2363902.28715</v>
      </c>
      <c r="Y329" s="96">
        <f t="shared" si="72"/>
        <v>2363902.28715</v>
      </c>
      <c r="Z329" s="96">
        <v>302517992.5314</v>
      </c>
      <c r="AA329" s="105">
        <f t="shared" si="86"/>
        <v>469675447.20855</v>
      </c>
    </row>
    <row r="330" ht="24.9" customHeight="1" spans="1:27">
      <c r="A330" s="94"/>
      <c r="B330" s="97"/>
      <c r="C330" s="91">
        <v>23</v>
      </c>
      <c r="D330" s="96" t="s">
        <v>777</v>
      </c>
      <c r="E330" s="96">
        <v>85155838.1367</v>
      </c>
      <c r="F330" s="96">
        <v>0</v>
      </c>
      <c r="G330" s="96">
        <v>50818136.3589</v>
      </c>
      <c r="H330" s="96">
        <v>5923096.903</v>
      </c>
      <c r="I330" s="96">
        <v>4079219.2349</v>
      </c>
      <c r="J330" s="96">
        <f t="shared" si="83"/>
        <v>2039609.61745</v>
      </c>
      <c r="K330" s="96">
        <f t="shared" si="84"/>
        <v>2039609.61745</v>
      </c>
      <c r="L330" s="119">
        <v>121972944.1033</v>
      </c>
      <c r="M330" s="105">
        <f t="shared" si="85"/>
        <v>265909625.11935</v>
      </c>
      <c r="N330" s="104"/>
      <c r="O330" s="91"/>
      <c r="P330" s="100" t="s">
        <v>778</v>
      </c>
      <c r="Q330" s="111"/>
      <c r="R330" s="101"/>
      <c r="S330" s="101">
        <f t="shared" ref="S330:W330" si="87">SUM(S307:S329)</f>
        <v>2468681041.2633</v>
      </c>
      <c r="T330" s="101">
        <f t="shared" si="87"/>
        <v>0</v>
      </c>
      <c r="U330" s="101">
        <f t="shared" si="87"/>
        <v>1473225706.2658</v>
      </c>
      <c r="V330" s="101">
        <f t="shared" si="87"/>
        <v>195174564.7434</v>
      </c>
      <c r="W330" s="101">
        <f t="shared" si="87"/>
        <v>118257202.4256</v>
      </c>
      <c r="X330" s="101">
        <f t="shared" ref="X330:AA330" si="88">SUM(X307:X329)</f>
        <v>59128601.2128</v>
      </c>
      <c r="Y330" s="101">
        <f t="shared" si="72"/>
        <v>59128601.2128</v>
      </c>
      <c r="Z330" s="101">
        <f t="shared" si="88"/>
        <v>7685620138.1496</v>
      </c>
      <c r="AA330" s="101">
        <f t="shared" si="88"/>
        <v>11881830051.6349</v>
      </c>
    </row>
    <row r="331" ht="24.9" customHeight="1" spans="1:27">
      <c r="A331" s="94"/>
      <c r="B331" s="97"/>
      <c r="C331" s="91">
        <v>24</v>
      </c>
      <c r="D331" s="96" t="s">
        <v>779</v>
      </c>
      <c r="E331" s="96">
        <v>88092593.3546</v>
      </c>
      <c r="F331" s="96">
        <v>0</v>
      </c>
      <c r="G331" s="96">
        <v>52570692.9702</v>
      </c>
      <c r="H331" s="96">
        <v>5990816.7847</v>
      </c>
      <c r="I331" s="96">
        <v>4219898.5897</v>
      </c>
      <c r="J331" s="96">
        <f t="shared" si="83"/>
        <v>2109949.29485</v>
      </c>
      <c r="K331" s="96">
        <f t="shared" si="84"/>
        <v>2109949.29485</v>
      </c>
      <c r="L331" s="119">
        <v>123639333.3587</v>
      </c>
      <c r="M331" s="105">
        <f t="shared" si="85"/>
        <v>272403385.76305</v>
      </c>
      <c r="N331" s="104"/>
      <c r="O331" s="95">
        <v>33</v>
      </c>
      <c r="P331" s="106">
        <v>1</v>
      </c>
      <c r="Q331" s="123" t="s">
        <v>118</v>
      </c>
      <c r="R331" s="96" t="s">
        <v>780</v>
      </c>
      <c r="S331" s="96">
        <v>92469003.8225</v>
      </c>
      <c r="T331" s="96">
        <v>0</v>
      </c>
      <c r="U331" s="96">
        <v>55182387.3506</v>
      </c>
      <c r="V331" s="96">
        <v>5374105.91</v>
      </c>
      <c r="W331" s="96">
        <v>4429541.7352</v>
      </c>
      <c r="X331" s="96">
        <v>0</v>
      </c>
      <c r="Y331" s="96">
        <f t="shared" si="72"/>
        <v>4429541.7352</v>
      </c>
      <c r="Z331" s="96">
        <v>121171922.2401</v>
      </c>
      <c r="AA331" s="105">
        <f t="shared" si="86"/>
        <v>278626961.0584</v>
      </c>
    </row>
    <row r="332" ht="24.9" customHeight="1" spans="1:27">
      <c r="A332" s="94"/>
      <c r="B332" s="97"/>
      <c r="C332" s="91">
        <v>25</v>
      </c>
      <c r="D332" s="96" t="s">
        <v>781</v>
      </c>
      <c r="E332" s="96">
        <v>88899334.5113</v>
      </c>
      <c r="F332" s="96">
        <v>0</v>
      </c>
      <c r="G332" s="96">
        <v>53052128.9234</v>
      </c>
      <c r="H332" s="96">
        <v>6106919.9539</v>
      </c>
      <c r="I332" s="96">
        <v>4258543.903</v>
      </c>
      <c r="J332" s="96">
        <f t="shared" si="83"/>
        <v>2129271.9515</v>
      </c>
      <c r="K332" s="96">
        <f t="shared" si="84"/>
        <v>2129271.9515</v>
      </c>
      <c r="L332" s="119">
        <v>126496294.5496</v>
      </c>
      <c r="M332" s="105">
        <f t="shared" si="85"/>
        <v>276683949.8897</v>
      </c>
      <c r="N332" s="104"/>
      <c r="O332" s="97"/>
      <c r="P332" s="106">
        <v>2</v>
      </c>
      <c r="Q332" s="124"/>
      <c r="R332" s="96" t="s">
        <v>782</v>
      </c>
      <c r="S332" s="96">
        <v>105260710.576</v>
      </c>
      <c r="T332" s="96">
        <v>0</v>
      </c>
      <c r="U332" s="96">
        <v>62816047.1476</v>
      </c>
      <c r="V332" s="96">
        <v>6214680.4343</v>
      </c>
      <c r="W332" s="96">
        <v>5042302.7317</v>
      </c>
      <c r="X332" s="96">
        <v>0</v>
      </c>
      <c r="Y332" s="96">
        <f t="shared" si="72"/>
        <v>5042302.7317</v>
      </c>
      <c r="Z332" s="96">
        <v>141856015.61</v>
      </c>
      <c r="AA332" s="105">
        <f t="shared" si="86"/>
        <v>321189756.4996</v>
      </c>
    </row>
    <row r="333" ht="24.9" customHeight="1" spans="1:27">
      <c r="A333" s="94"/>
      <c r="B333" s="97"/>
      <c r="C333" s="91">
        <v>26</v>
      </c>
      <c r="D333" s="96" t="s">
        <v>783</v>
      </c>
      <c r="E333" s="96">
        <v>94573780.505</v>
      </c>
      <c r="F333" s="96">
        <v>0</v>
      </c>
      <c r="G333" s="96">
        <v>56438447.191</v>
      </c>
      <c r="H333" s="96">
        <v>6682383.6822</v>
      </c>
      <c r="I333" s="96">
        <v>4530366.8308</v>
      </c>
      <c r="J333" s="96">
        <f t="shared" si="83"/>
        <v>2265183.4154</v>
      </c>
      <c r="K333" s="96">
        <f t="shared" si="84"/>
        <v>2265183.4154</v>
      </c>
      <c r="L333" s="119">
        <v>140656782.5751</v>
      </c>
      <c r="M333" s="105">
        <f t="shared" si="85"/>
        <v>300616577.3687</v>
      </c>
      <c r="N333" s="104"/>
      <c r="O333" s="97"/>
      <c r="P333" s="106">
        <v>3</v>
      </c>
      <c r="Q333" s="124"/>
      <c r="R333" s="96" t="s">
        <v>784</v>
      </c>
      <c r="S333" s="96">
        <v>113435913.0839</v>
      </c>
      <c r="T333" s="96">
        <v>0</v>
      </c>
      <c r="U333" s="96">
        <v>67694732.6834</v>
      </c>
      <c r="V333" s="96">
        <v>6443279.8232</v>
      </c>
      <c r="W333" s="96">
        <v>5433919.373</v>
      </c>
      <c r="X333" s="96">
        <v>0</v>
      </c>
      <c r="Y333" s="96">
        <f t="shared" si="72"/>
        <v>5433919.373</v>
      </c>
      <c r="Z333" s="96">
        <v>147481181.4564</v>
      </c>
      <c r="AA333" s="105">
        <f t="shared" si="86"/>
        <v>340489026.4199</v>
      </c>
    </row>
    <row r="334" ht="24.9" customHeight="1" spans="1:27">
      <c r="A334" s="94"/>
      <c r="B334" s="98"/>
      <c r="C334" s="91">
        <v>27</v>
      </c>
      <c r="D334" s="96" t="s">
        <v>785</v>
      </c>
      <c r="E334" s="96">
        <v>84604252.2212</v>
      </c>
      <c r="F334" s="96">
        <v>0</v>
      </c>
      <c r="G334" s="96">
        <v>50488968.4606</v>
      </c>
      <c r="H334" s="96">
        <v>5773121.8493</v>
      </c>
      <c r="I334" s="96">
        <v>4052796.6204</v>
      </c>
      <c r="J334" s="96">
        <f t="shared" si="83"/>
        <v>2026398.3102</v>
      </c>
      <c r="K334" s="96">
        <f t="shared" si="84"/>
        <v>2026398.3102</v>
      </c>
      <c r="L334" s="119">
        <v>118282494.389</v>
      </c>
      <c r="M334" s="105">
        <f t="shared" si="85"/>
        <v>261175235.2303</v>
      </c>
      <c r="N334" s="104"/>
      <c r="O334" s="97"/>
      <c r="P334" s="106">
        <v>4</v>
      </c>
      <c r="Q334" s="124"/>
      <c r="R334" s="96" t="s">
        <v>786</v>
      </c>
      <c r="S334" s="96">
        <v>123164439.5563</v>
      </c>
      <c r="T334" s="96">
        <v>0</v>
      </c>
      <c r="U334" s="96">
        <v>73500389.6491</v>
      </c>
      <c r="V334" s="96">
        <v>7084898.8292</v>
      </c>
      <c r="W334" s="96">
        <v>5899944.8762</v>
      </c>
      <c r="X334" s="96">
        <v>0</v>
      </c>
      <c r="Y334" s="96">
        <f t="shared" si="72"/>
        <v>5899944.8762</v>
      </c>
      <c r="Z334" s="96">
        <v>163269558.386</v>
      </c>
      <c r="AA334" s="105">
        <f t="shared" si="86"/>
        <v>372919231.2968</v>
      </c>
    </row>
    <row r="335" ht="24.9" customHeight="1" spans="1:27">
      <c r="A335" s="91"/>
      <c r="B335" s="99" t="s">
        <v>787</v>
      </c>
      <c r="C335" s="100"/>
      <c r="D335" s="101"/>
      <c r="E335" s="101">
        <f>SUM(E308:E334)</f>
        <v>2500221317.7151</v>
      </c>
      <c r="F335" s="101">
        <f t="shared" ref="F335:N335" si="89">SUM(F308:F334)</f>
        <v>0</v>
      </c>
      <c r="G335" s="101">
        <f t="shared" si="89"/>
        <v>1492047881.0525</v>
      </c>
      <c r="H335" s="101">
        <f t="shared" si="89"/>
        <v>170860377.2718</v>
      </c>
      <c r="I335" s="101">
        <f t="shared" si="89"/>
        <v>119768075.9629</v>
      </c>
      <c r="J335" s="101">
        <f t="shared" si="89"/>
        <v>59884037.98145</v>
      </c>
      <c r="K335" s="101">
        <f t="shared" si="89"/>
        <v>59884037.98145</v>
      </c>
      <c r="L335" s="101">
        <f t="shared" si="89"/>
        <v>3562391355.5405</v>
      </c>
      <c r="M335" s="101">
        <f t="shared" si="89"/>
        <v>7785404969.56135</v>
      </c>
      <c r="N335" s="101">
        <f t="shared" si="89"/>
        <v>0</v>
      </c>
      <c r="O335" s="97"/>
      <c r="P335" s="106">
        <v>5</v>
      </c>
      <c r="Q335" s="124"/>
      <c r="R335" s="96" t="s">
        <v>788</v>
      </c>
      <c r="S335" s="96">
        <v>115861393.6775</v>
      </c>
      <c r="T335" s="96">
        <v>0</v>
      </c>
      <c r="U335" s="96">
        <v>69142177.8174</v>
      </c>
      <c r="V335" s="96">
        <v>6296971.4369</v>
      </c>
      <c r="W335" s="96">
        <v>5550107.1448</v>
      </c>
      <c r="X335" s="96">
        <v>0</v>
      </c>
      <c r="Y335" s="96">
        <f t="shared" si="72"/>
        <v>5550107.1448</v>
      </c>
      <c r="Z335" s="96">
        <v>143880957.7564</v>
      </c>
      <c r="AA335" s="105">
        <f t="shared" si="86"/>
        <v>340731607.833</v>
      </c>
    </row>
    <row r="336" ht="24.9" customHeight="1" spans="1:27">
      <c r="A336" s="94">
        <v>17</v>
      </c>
      <c r="B336" s="95" t="s">
        <v>789</v>
      </c>
      <c r="C336" s="91">
        <v>1</v>
      </c>
      <c r="D336" s="96" t="s">
        <v>790</v>
      </c>
      <c r="E336" s="96">
        <v>88350374.2616</v>
      </c>
      <c r="F336" s="96">
        <v>0.0001</v>
      </c>
      <c r="G336" s="96">
        <v>52724527.9341</v>
      </c>
      <c r="H336" s="96">
        <v>5426921.2821</v>
      </c>
      <c r="I336" s="96">
        <v>4232247.0659</v>
      </c>
      <c r="J336" s="96">
        <v>0</v>
      </c>
      <c r="K336" s="96">
        <f t="shared" si="84"/>
        <v>4232247.0659</v>
      </c>
      <c r="L336" s="119">
        <v>132195300.4023</v>
      </c>
      <c r="M336" s="105">
        <f t="shared" si="85"/>
        <v>282929370.9461</v>
      </c>
      <c r="N336" s="104"/>
      <c r="O336" s="97"/>
      <c r="P336" s="106">
        <v>6</v>
      </c>
      <c r="Q336" s="124"/>
      <c r="R336" s="96" t="s">
        <v>791</v>
      </c>
      <c r="S336" s="96">
        <v>104983537.1145</v>
      </c>
      <c r="T336" s="96">
        <v>0</v>
      </c>
      <c r="U336" s="96">
        <v>62650639.3603</v>
      </c>
      <c r="V336" s="96">
        <v>5260845.3037</v>
      </c>
      <c r="W336" s="96">
        <v>5029025.2942</v>
      </c>
      <c r="X336" s="96">
        <v>0</v>
      </c>
      <c r="Y336" s="96">
        <f t="shared" ref="Y336:Y399" si="90">W336-X336</f>
        <v>5029025.2942</v>
      </c>
      <c r="Z336" s="96">
        <v>118384908.2526</v>
      </c>
      <c r="AA336" s="105">
        <f t="shared" si="86"/>
        <v>296308955.3253</v>
      </c>
    </row>
    <row r="337" ht="24.9" customHeight="1" spans="1:27">
      <c r="A337" s="94"/>
      <c r="B337" s="97"/>
      <c r="C337" s="91">
        <v>2</v>
      </c>
      <c r="D337" s="96" t="s">
        <v>792</v>
      </c>
      <c r="E337" s="96">
        <v>104492980.1637</v>
      </c>
      <c r="F337" s="96">
        <v>0</v>
      </c>
      <c r="G337" s="96">
        <v>62357891.4928</v>
      </c>
      <c r="H337" s="96">
        <v>6335824.8087</v>
      </c>
      <c r="I337" s="96">
        <v>5005526.1497</v>
      </c>
      <c r="J337" s="96">
        <v>0</v>
      </c>
      <c r="K337" s="96">
        <f t="shared" si="84"/>
        <v>5005526.1497</v>
      </c>
      <c r="L337" s="119">
        <v>154560771.7141</v>
      </c>
      <c r="M337" s="105">
        <f t="shared" si="85"/>
        <v>332752994.329</v>
      </c>
      <c r="N337" s="104"/>
      <c r="O337" s="97"/>
      <c r="P337" s="106">
        <v>7</v>
      </c>
      <c r="Q337" s="124"/>
      <c r="R337" s="96" t="s">
        <v>793</v>
      </c>
      <c r="S337" s="96">
        <v>119906179.8438</v>
      </c>
      <c r="T337" s="96">
        <v>0</v>
      </c>
      <c r="U337" s="96">
        <v>71555969.9829</v>
      </c>
      <c r="V337" s="96">
        <v>6882945.4818</v>
      </c>
      <c r="W337" s="96">
        <v>5743864.4948</v>
      </c>
      <c r="X337" s="96">
        <v>0</v>
      </c>
      <c r="Y337" s="96">
        <f t="shared" si="90"/>
        <v>5743864.4948</v>
      </c>
      <c r="Z337" s="96">
        <v>158300074.0967</v>
      </c>
      <c r="AA337" s="105">
        <f t="shared" si="86"/>
        <v>362389033.9</v>
      </c>
    </row>
    <row r="338" ht="24.9" customHeight="1" spans="1:27">
      <c r="A338" s="94"/>
      <c r="B338" s="97"/>
      <c r="C338" s="91">
        <v>3</v>
      </c>
      <c r="D338" s="96" t="s">
        <v>794</v>
      </c>
      <c r="E338" s="96">
        <v>129678638.1224</v>
      </c>
      <c r="F338" s="96">
        <v>0</v>
      </c>
      <c r="G338" s="96">
        <v>77387843.9711</v>
      </c>
      <c r="H338" s="96">
        <v>7593145.335</v>
      </c>
      <c r="I338" s="96">
        <v>6211994.4628</v>
      </c>
      <c r="J338" s="96">
        <v>0</v>
      </c>
      <c r="K338" s="96">
        <f t="shared" si="84"/>
        <v>6211994.4628</v>
      </c>
      <c r="L338" s="119">
        <v>185499771.6607</v>
      </c>
      <c r="M338" s="105">
        <f t="shared" si="85"/>
        <v>406371393.552</v>
      </c>
      <c r="N338" s="104"/>
      <c r="O338" s="97"/>
      <c r="P338" s="106">
        <v>8</v>
      </c>
      <c r="Q338" s="124"/>
      <c r="R338" s="96" t="s">
        <v>795</v>
      </c>
      <c r="S338" s="96">
        <v>102317228.8077</v>
      </c>
      <c r="T338" s="96">
        <v>0</v>
      </c>
      <c r="U338" s="96">
        <v>61059476.3576</v>
      </c>
      <c r="V338" s="96">
        <v>5917083.2047</v>
      </c>
      <c r="W338" s="96">
        <v>4901301.1549</v>
      </c>
      <c r="X338" s="96">
        <v>0</v>
      </c>
      <c r="Y338" s="96">
        <f t="shared" si="90"/>
        <v>4901301.1549</v>
      </c>
      <c r="Z338" s="96">
        <v>134533013.6564</v>
      </c>
      <c r="AA338" s="105">
        <f t="shared" si="86"/>
        <v>308728103.1813</v>
      </c>
    </row>
    <row r="339" ht="24.9" customHeight="1" spans="1:27">
      <c r="A339" s="94"/>
      <c r="B339" s="97"/>
      <c r="C339" s="91">
        <v>4</v>
      </c>
      <c r="D339" s="96" t="s">
        <v>796</v>
      </c>
      <c r="E339" s="96">
        <v>98086730.5234</v>
      </c>
      <c r="F339" s="96">
        <v>0</v>
      </c>
      <c r="G339" s="96">
        <v>58534857.4544</v>
      </c>
      <c r="H339" s="96">
        <v>5550274.1812</v>
      </c>
      <c r="I339" s="96">
        <v>4698647.6393</v>
      </c>
      <c r="J339" s="96">
        <v>0</v>
      </c>
      <c r="K339" s="96">
        <f t="shared" si="84"/>
        <v>4698647.6393</v>
      </c>
      <c r="L339" s="119">
        <v>135230656.3512</v>
      </c>
      <c r="M339" s="105">
        <f t="shared" si="85"/>
        <v>302101166.1495</v>
      </c>
      <c r="N339" s="104"/>
      <c r="O339" s="97"/>
      <c r="P339" s="106">
        <v>9</v>
      </c>
      <c r="Q339" s="124"/>
      <c r="R339" s="96" t="s">
        <v>797</v>
      </c>
      <c r="S339" s="96">
        <v>115815481.8936</v>
      </c>
      <c r="T339" s="96">
        <v>0</v>
      </c>
      <c r="U339" s="96">
        <v>69114779.211</v>
      </c>
      <c r="V339" s="96">
        <v>5864698.8306</v>
      </c>
      <c r="W339" s="96">
        <v>5547907.8331</v>
      </c>
      <c r="X339" s="96">
        <v>0</v>
      </c>
      <c r="Y339" s="96">
        <f t="shared" si="90"/>
        <v>5547907.8331</v>
      </c>
      <c r="Z339" s="96">
        <v>133243986.6239</v>
      </c>
      <c r="AA339" s="105">
        <f t="shared" si="86"/>
        <v>329586854.3922</v>
      </c>
    </row>
    <row r="340" ht="24.9" customHeight="1" spans="1:27">
      <c r="A340" s="94"/>
      <c r="B340" s="97"/>
      <c r="C340" s="91">
        <v>5</v>
      </c>
      <c r="D340" s="96" t="s">
        <v>798</v>
      </c>
      <c r="E340" s="96">
        <v>84166971.2559</v>
      </c>
      <c r="F340" s="96">
        <v>0</v>
      </c>
      <c r="G340" s="96">
        <v>50228013.9071</v>
      </c>
      <c r="H340" s="96">
        <v>4810550.9234</v>
      </c>
      <c r="I340" s="96">
        <v>4031849.5549</v>
      </c>
      <c r="J340" s="96">
        <v>0</v>
      </c>
      <c r="K340" s="96">
        <f t="shared" si="84"/>
        <v>4031849.5549</v>
      </c>
      <c r="L340" s="119">
        <v>117028219.2198</v>
      </c>
      <c r="M340" s="105">
        <f t="shared" si="85"/>
        <v>260265604.8611</v>
      </c>
      <c r="N340" s="104"/>
      <c r="O340" s="97"/>
      <c r="P340" s="106">
        <v>10</v>
      </c>
      <c r="Q340" s="124"/>
      <c r="R340" s="96" t="s">
        <v>799</v>
      </c>
      <c r="S340" s="96">
        <v>104565256.1725</v>
      </c>
      <c r="T340" s="96">
        <v>0</v>
      </c>
      <c r="U340" s="96">
        <v>62401023.3808</v>
      </c>
      <c r="V340" s="96">
        <v>5608569.5779</v>
      </c>
      <c r="W340" s="96">
        <v>5008988.3866</v>
      </c>
      <c r="X340" s="96">
        <v>0</v>
      </c>
      <c r="Y340" s="96">
        <f t="shared" si="90"/>
        <v>5008988.3866</v>
      </c>
      <c r="Z340" s="96">
        <v>126941390.9303</v>
      </c>
      <c r="AA340" s="105">
        <f t="shared" si="86"/>
        <v>304525228.4481</v>
      </c>
    </row>
    <row r="341" ht="24.9" customHeight="1" spans="1:27">
      <c r="A341" s="94"/>
      <c r="B341" s="97"/>
      <c r="C341" s="91">
        <v>6</v>
      </c>
      <c r="D341" s="96" t="s">
        <v>800</v>
      </c>
      <c r="E341" s="96">
        <v>82565563.6954</v>
      </c>
      <c r="F341" s="96">
        <v>0</v>
      </c>
      <c r="G341" s="96">
        <v>49272347.8065</v>
      </c>
      <c r="H341" s="96">
        <v>5013316.4316</v>
      </c>
      <c r="I341" s="96">
        <v>3955137.3451</v>
      </c>
      <c r="J341" s="96">
        <v>0</v>
      </c>
      <c r="K341" s="96">
        <f t="shared" si="84"/>
        <v>3955137.3451</v>
      </c>
      <c r="L341" s="119">
        <v>122017688.4243</v>
      </c>
      <c r="M341" s="105">
        <f t="shared" si="85"/>
        <v>262824053.7029</v>
      </c>
      <c r="N341" s="104"/>
      <c r="O341" s="97"/>
      <c r="P341" s="106">
        <v>11</v>
      </c>
      <c r="Q341" s="124"/>
      <c r="R341" s="96" t="s">
        <v>801</v>
      </c>
      <c r="S341" s="96">
        <v>96964106.3378</v>
      </c>
      <c r="T341" s="96">
        <v>0</v>
      </c>
      <c r="U341" s="96">
        <v>57864913.1476</v>
      </c>
      <c r="V341" s="96">
        <v>5718939.8472</v>
      </c>
      <c r="W341" s="96">
        <v>4644870.5845</v>
      </c>
      <c r="X341" s="96">
        <v>0</v>
      </c>
      <c r="Y341" s="96">
        <f t="shared" si="90"/>
        <v>4644870.5845</v>
      </c>
      <c r="Z341" s="96">
        <v>129657282.1312</v>
      </c>
      <c r="AA341" s="105">
        <f t="shared" si="86"/>
        <v>294850112.0483</v>
      </c>
    </row>
    <row r="342" ht="24.9" customHeight="1" spans="1:27">
      <c r="A342" s="94"/>
      <c r="B342" s="97"/>
      <c r="C342" s="91">
        <v>7</v>
      </c>
      <c r="D342" s="96" t="s">
        <v>802</v>
      </c>
      <c r="E342" s="96">
        <v>115899384.0567</v>
      </c>
      <c r="F342" s="96">
        <v>0</v>
      </c>
      <c r="G342" s="96">
        <v>69164849.1963</v>
      </c>
      <c r="H342" s="96">
        <v>6790181.0236</v>
      </c>
      <c r="I342" s="96">
        <v>5551926.9976</v>
      </c>
      <c r="J342" s="96">
        <v>0</v>
      </c>
      <c r="K342" s="96">
        <f t="shared" si="84"/>
        <v>5551926.9976</v>
      </c>
      <c r="L342" s="119">
        <v>165741156.2035</v>
      </c>
      <c r="M342" s="105">
        <f t="shared" si="85"/>
        <v>363147497.4777</v>
      </c>
      <c r="N342" s="104"/>
      <c r="O342" s="97"/>
      <c r="P342" s="106">
        <v>12</v>
      </c>
      <c r="Q342" s="124"/>
      <c r="R342" s="96" t="s">
        <v>803</v>
      </c>
      <c r="S342" s="96">
        <v>115447566.1438</v>
      </c>
      <c r="T342" s="96">
        <v>0</v>
      </c>
      <c r="U342" s="96">
        <v>68895219.482</v>
      </c>
      <c r="V342" s="96">
        <v>5901269.9554</v>
      </c>
      <c r="W342" s="96">
        <v>5530283.5688</v>
      </c>
      <c r="X342" s="96">
        <v>0</v>
      </c>
      <c r="Y342" s="96">
        <f t="shared" si="90"/>
        <v>5530283.5688</v>
      </c>
      <c r="Z342" s="96">
        <v>134143895.6009</v>
      </c>
      <c r="AA342" s="105">
        <f t="shared" si="86"/>
        <v>329918234.7509</v>
      </c>
    </row>
    <row r="343" ht="24.9" customHeight="1" spans="1:27">
      <c r="A343" s="94"/>
      <c r="B343" s="97"/>
      <c r="C343" s="91">
        <v>8</v>
      </c>
      <c r="D343" s="96" t="s">
        <v>804</v>
      </c>
      <c r="E343" s="96">
        <v>97270760.5737</v>
      </c>
      <c r="F343" s="96">
        <v>0</v>
      </c>
      <c r="G343" s="96">
        <v>58047914.0683</v>
      </c>
      <c r="H343" s="96">
        <v>5668563.0186</v>
      </c>
      <c r="I343" s="96">
        <v>4659560.2392</v>
      </c>
      <c r="J343" s="96">
        <v>0</v>
      </c>
      <c r="K343" s="96">
        <f t="shared" si="84"/>
        <v>4659560.2392</v>
      </c>
      <c r="L343" s="119">
        <v>138141400.4756</v>
      </c>
      <c r="M343" s="105">
        <f t="shared" si="85"/>
        <v>303788198.3754</v>
      </c>
      <c r="N343" s="104"/>
      <c r="O343" s="97"/>
      <c r="P343" s="106">
        <v>13</v>
      </c>
      <c r="Q343" s="124"/>
      <c r="R343" s="96" t="s">
        <v>805</v>
      </c>
      <c r="S343" s="96">
        <v>121127793.4579</v>
      </c>
      <c r="T343" s="96">
        <v>0</v>
      </c>
      <c r="U343" s="96">
        <v>72284987.8468</v>
      </c>
      <c r="V343" s="96">
        <v>6599178.8736</v>
      </c>
      <c r="W343" s="96">
        <v>5802383.4391</v>
      </c>
      <c r="X343" s="96">
        <v>0</v>
      </c>
      <c r="Y343" s="96">
        <f t="shared" si="90"/>
        <v>5802383.4391</v>
      </c>
      <c r="Z343" s="96">
        <v>151317403.4936</v>
      </c>
      <c r="AA343" s="105">
        <f t="shared" si="86"/>
        <v>357131747.111</v>
      </c>
    </row>
    <row r="344" ht="24.9" customHeight="1" spans="1:27">
      <c r="A344" s="94"/>
      <c r="B344" s="97"/>
      <c r="C344" s="91">
        <v>9</v>
      </c>
      <c r="D344" s="96" t="s">
        <v>806</v>
      </c>
      <c r="E344" s="96">
        <v>85202730.9487</v>
      </c>
      <c r="F344" s="96">
        <v>0</v>
      </c>
      <c r="G344" s="96">
        <v>50846120.4099</v>
      </c>
      <c r="H344" s="96">
        <v>5130243.7052</v>
      </c>
      <c r="I344" s="96">
        <v>4081465.5408</v>
      </c>
      <c r="J344" s="96">
        <v>0</v>
      </c>
      <c r="K344" s="96">
        <f t="shared" si="84"/>
        <v>4081465.5408</v>
      </c>
      <c r="L344" s="119">
        <v>124894928.4262</v>
      </c>
      <c r="M344" s="105">
        <f t="shared" si="85"/>
        <v>270155489.0308</v>
      </c>
      <c r="N344" s="104"/>
      <c r="O344" s="97"/>
      <c r="P344" s="106">
        <v>14</v>
      </c>
      <c r="Q344" s="124"/>
      <c r="R344" s="96" t="s">
        <v>807</v>
      </c>
      <c r="S344" s="96">
        <v>109142558.8511</v>
      </c>
      <c r="T344" s="96">
        <v>0</v>
      </c>
      <c r="U344" s="96">
        <v>65132603.467</v>
      </c>
      <c r="V344" s="96">
        <v>5987836.746</v>
      </c>
      <c r="W344" s="96">
        <v>5228254.8695</v>
      </c>
      <c r="X344" s="96">
        <v>0</v>
      </c>
      <c r="Y344" s="96">
        <f t="shared" si="90"/>
        <v>5228254.8695</v>
      </c>
      <c r="Z344" s="96">
        <v>136274052.4481</v>
      </c>
      <c r="AA344" s="105">
        <f t="shared" si="86"/>
        <v>321765306.3817</v>
      </c>
    </row>
    <row r="345" ht="24.9" customHeight="1" spans="1:27">
      <c r="A345" s="94"/>
      <c r="B345" s="97"/>
      <c r="C345" s="91">
        <v>10</v>
      </c>
      <c r="D345" s="96" t="s">
        <v>808</v>
      </c>
      <c r="E345" s="96">
        <v>90012047.4842</v>
      </c>
      <c r="F345" s="96">
        <v>0</v>
      </c>
      <c r="G345" s="96">
        <v>53716158.5522</v>
      </c>
      <c r="H345" s="96">
        <v>5224084.1127</v>
      </c>
      <c r="I345" s="96">
        <v>4311846.1811</v>
      </c>
      <c r="J345" s="96">
        <v>0</v>
      </c>
      <c r="K345" s="96">
        <f t="shared" si="84"/>
        <v>4311846.1811</v>
      </c>
      <c r="L345" s="119">
        <v>127204067.823</v>
      </c>
      <c r="M345" s="105">
        <f t="shared" si="85"/>
        <v>280468204.1532</v>
      </c>
      <c r="N345" s="104"/>
      <c r="O345" s="97"/>
      <c r="P345" s="106">
        <v>15</v>
      </c>
      <c r="Q345" s="124"/>
      <c r="R345" s="96" t="s">
        <v>809</v>
      </c>
      <c r="S345" s="96">
        <v>97730475.4433</v>
      </c>
      <c r="T345" s="96">
        <v>0</v>
      </c>
      <c r="U345" s="96">
        <v>58322256.4204</v>
      </c>
      <c r="V345" s="96">
        <v>5366354.5514</v>
      </c>
      <c r="W345" s="96">
        <v>4681581.9559</v>
      </c>
      <c r="X345" s="96">
        <v>0</v>
      </c>
      <c r="Y345" s="96">
        <f t="shared" si="90"/>
        <v>4681581.9559</v>
      </c>
      <c r="Z345" s="96">
        <v>120981183.858</v>
      </c>
      <c r="AA345" s="105">
        <f t="shared" si="86"/>
        <v>287081852.229</v>
      </c>
    </row>
    <row r="346" ht="24.9" customHeight="1" spans="1:27">
      <c r="A346" s="94"/>
      <c r="B346" s="97"/>
      <c r="C346" s="91">
        <v>11</v>
      </c>
      <c r="D346" s="96" t="s">
        <v>810</v>
      </c>
      <c r="E346" s="96">
        <v>125211980.7641</v>
      </c>
      <c r="F346" s="96">
        <v>0</v>
      </c>
      <c r="G346" s="96">
        <v>74722293.2856</v>
      </c>
      <c r="H346" s="96">
        <v>7105956.3238</v>
      </c>
      <c r="I346" s="96">
        <v>5998028.2215</v>
      </c>
      <c r="J346" s="96">
        <v>0</v>
      </c>
      <c r="K346" s="96">
        <f t="shared" si="84"/>
        <v>5998028.2215</v>
      </c>
      <c r="L346" s="119">
        <v>173511467.5834</v>
      </c>
      <c r="M346" s="105">
        <f t="shared" si="85"/>
        <v>386549726.1784</v>
      </c>
      <c r="N346" s="104"/>
      <c r="O346" s="97"/>
      <c r="P346" s="106">
        <v>16</v>
      </c>
      <c r="Q346" s="124"/>
      <c r="R346" s="96" t="s">
        <v>811</v>
      </c>
      <c r="S346" s="96">
        <v>108601807.6245</v>
      </c>
      <c r="T346" s="96">
        <v>0</v>
      </c>
      <c r="U346" s="96">
        <v>64809901.3461</v>
      </c>
      <c r="V346" s="96">
        <v>6900717.4719</v>
      </c>
      <c r="W346" s="96">
        <v>5202351.2691</v>
      </c>
      <c r="X346" s="96">
        <v>0</v>
      </c>
      <c r="Y346" s="96">
        <f t="shared" si="90"/>
        <v>5202351.2691</v>
      </c>
      <c r="Z346" s="96">
        <v>158737391.0654</v>
      </c>
      <c r="AA346" s="105">
        <f t="shared" si="86"/>
        <v>344252168.777</v>
      </c>
    </row>
    <row r="347" ht="24.9" customHeight="1" spans="1:27">
      <c r="A347" s="94"/>
      <c r="B347" s="97"/>
      <c r="C347" s="91">
        <v>12</v>
      </c>
      <c r="D347" s="96" t="s">
        <v>812</v>
      </c>
      <c r="E347" s="96">
        <v>92577174.1325</v>
      </c>
      <c r="F347" s="96">
        <v>0</v>
      </c>
      <c r="G347" s="96">
        <v>55246939.7487</v>
      </c>
      <c r="H347" s="96">
        <v>5337535.8157</v>
      </c>
      <c r="I347" s="96">
        <v>4434723.4165</v>
      </c>
      <c r="J347" s="96">
        <v>0</v>
      </c>
      <c r="K347" s="96">
        <f t="shared" si="84"/>
        <v>4434723.4165</v>
      </c>
      <c r="L347" s="119">
        <v>129995784.1435</v>
      </c>
      <c r="M347" s="105">
        <f t="shared" si="85"/>
        <v>287592157.2569</v>
      </c>
      <c r="N347" s="104"/>
      <c r="O347" s="97"/>
      <c r="P347" s="106">
        <v>17</v>
      </c>
      <c r="Q347" s="124"/>
      <c r="R347" s="96" t="s">
        <v>813</v>
      </c>
      <c r="S347" s="96">
        <v>107724468.0883</v>
      </c>
      <c r="T347" s="96">
        <v>0</v>
      </c>
      <c r="U347" s="96">
        <v>64286334.6576</v>
      </c>
      <c r="V347" s="96">
        <v>6447675.0466</v>
      </c>
      <c r="W347" s="96">
        <v>5160324.0823</v>
      </c>
      <c r="X347" s="96">
        <v>0</v>
      </c>
      <c r="Y347" s="96">
        <f t="shared" si="90"/>
        <v>5160324.0823</v>
      </c>
      <c r="Z347" s="96">
        <v>147589335.1153</v>
      </c>
      <c r="AA347" s="105">
        <f t="shared" si="86"/>
        <v>331208136.9901</v>
      </c>
    </row>
    <row r="348" ht="24.9" customHeight="1" spans="1:27">
      <c r="A348" s="94"/>
      <c r="B348" s="97"/>
      <c r="C348" s="91">
        <v>13</v>
      </c>
      <c r="D348" s="96" t="s">
        <v>814</v>
      </c>
      <c r="E348" s="96">
        <v>78150225.2852</v>
      </c>
      <c r="F348" s="96">
        <v>0</v>
      </c>
      <c r="G348" s="96">
        <v>46637422.5411</v>
      </c>
      <c r="H348" s="96">
        <v>5111934.2557</v>
      </c>
      <c r="I348" s="96">
        <v>3743629.4348</v>
      </c>
      <c r="J348" s="96">
        <v>0</v>
      </c>
      <c r="K348" s="96">
        <f t="shared" si="84"/>
        <v>3743629.4348</v>
      </c>
      <c r="L348" s="119">
        <v>124444386.146</v>
      </c>
      <c r="M348" s="105">
        <f t="shared" si="85"/>
        <v>258087597.6628</v>
      </c>
      <c r="N348" s="104"/>
      <c r="O348" s="97"/>
      <c r="P348" s="106">
        <v>18</v>
      </c>
      <c r="Q348" s="124"/>
      <c r="R348" s="96" t="s">
        <v>815</v>
      </c>
      <c r="S348" s="96">
        <v>120620865.6326</v>
      </c>
      <c r="T348" s="96">
        <v>0</v>
      </c>
      <c r="U348" s="96">
        <v>71982470.3928</v>
      </c>
      <c r="V348" s="96">
        <v>6806184.3391</v>
      </c>
      <c r="W348" s="96">
        <v>5778100.0808</v>
      </c>
      <c r="X348" s="96">
        <v>0</v>
      </c>
      <c r="Y348" s="96">
        <f t="shared" si="90"/>
        <v>5778100.0808</v>
      </c>
      <c r="Z348" s="96">
        <v>156411205.7114</v>
      </c>
      <c r="AA348" s="105">
        <f t="shared" si="86"/>
        <v>361598826.1567</v>
      </c>
    </row>
    <row r="349" ht="24.9" customHeight="1" spans="1:27">
      <c r="A349" s="94"/>
      <c r="B349" s="97"/>
      <c r="C349" s="91">
        <v>14</v>
      </c>
      <c r="D349" s="96" t="s">
        <v>816</v>
      </c>
      <c r="E349" s="96">
        <v>107414990.8455</v>
      </c>
      <c r="F349" s="96">
        <v>0</v>
      </c>
      <c r="G349" s="96">
        <v>64101649.0616</v>
      </c>
      <c r="H349" s="96">
        <v>6586555.5805</v>
      </c>
      <c r="I349" s="96">
        <v>5145499.1972</v>
      </c>
      <c r="J349" s="96">
        <v>0</v>
      </c>
      <c r="K349" s="96">
        <f t="shared" si="84"/>
        <v>5145499.1972</v>
      </c>
      <c r="L349" s="119">
        <v>160730526.5005</v>
      </c>
      <c r="M349" s="105">
        <f t="shared" si="85"/>
        <v>343979221.1853</v>
      </c>
      <c r="N349" s="104"/>
      <c r="O349" s="97"/>
      <c r="P349" s="106">
        <v>19</v>
      </c>
      <c r="Q349" s="124"/>
      <c r="R349" s="96" t="s">
        <v>817</v>
      </c>
      <c r="S349" s="96">
        <v>111207577.0798</v>
      </c>
      <c r="T349" s="96">
        <v>0</v>
      </c>
      <c r="U349" s="96">
        <v>66364936.8011</v>
      </c>
      <c r="V349" s="96">
        <v>5479519.6094</v>
      </c>
      <c r="W349" s="96">
        <v>5327175.4164</v>
      </c>
      <c r="X349" s="96">
        <v>0</v>
      </c>
      <c r="Y349" s="96">
        <f t="shared" si="90"/>
        <v>5327175.4164</v>
      </c>
      <c r="Z349" s="96">
        <v>123765846.679</v>
      </c>
      <c r="AA349" s="105">
        <f t="shared" si="86"/>
        <v>312145055.5857</v>
      </c>
    </row>
    <row r="350" ht="24.9" customHeight="1" spans="1:27">
      <c r="A350" s="94"/>
      <c r="B350" s="97"/>
      <c r="C350" s="91">
        <v>15</v>
      </c>
      <c r="D350" s="96" t="s">
        <v>818</v>
      </c>
      <c r="E350" s="96">
        <v>120814366.1088</v>
      </c>
      <c r="F350" s="96">
        <v>0</v>
      </c>
      <c r="G350" s="96">
        <v>72097944.9604</v>
      </c>
      <c r="H350" s="96">
        <v>7087754.3661</v>
      </c>
      <c r="I350" s="96">
        <v>5787369.3321</v>
      </c>
      <c r="J350" s="96">
        <v>0</v>
      </c>
      <c r="K350" s="96">
        <f t="shared" si="84"/>
        <v>5787369.3321</v>
      </c>
      <c r="L350" s="119">
        <v>173063570.3655</v>
      </c>
      <c r="M350" s="105">
        <f t="shared" si="85"/>
        <v>378851005.1329</v>
      </c>
      <c r="N350" s="104"/>
      <c r="O350" s="97"/>
      <c r="P350" s="106">
        <v>20</v>
      </c>
      <c r="Q350" s="124"/>
      <c r="R350" s="96" t="s">
        <v>819</v>
      </c>
      <c r="S350" s="96">
        <v>101200517.76</v>
      </c>
      <c r="T350" s="96">
        <v>0</v>
      </c>
      <c r="U350" s="96">
        <v>60393060.8124</v>
      </c>
      <c r="V350" s="96">
        <v>4936291.5004</v>
      </c>
      <c r="W350" s="96">
        <v>4847807.3572</v>
      </c>
      <c r="X350" s="96">
        <v>0</v>
      </c>
      <c r="Y350" s="96">
        <f t="shared" si="90"/>
        <v>4847807.3572</v>
      </c>
      <c r="Z350" s="96">
        <v>110398583.4507</v>
      </c>
      <c r="AA350" s="105">
        <f t="shared" si="86"/>
        <v>281776260.8807</v>
      </c>
    </row>
    <row r="351" ht="24.9" customHeight="1" spans="1:27">
      <c r="A351" s="94"/>
      <c r="B351" s="97"/>
      <c r="C351" s="91">
        <v>16</v>
      </c>
      <c r="D351" s="96" t="s">
        <v>820</v>
      </c>
      <c r="E351" s="96">
        <v>88545296.6861</v>
      </c>
      <c r="F351" s="96">
        <v>0</v>
      </c>
      <c r="G351" s="96">
        <v>52840851.0725</v>
      </c>
      <c r="H351" s="96">
        <v>5378609.6557</v>
      </c>
      <c r="I351" s="96">
        <v>4241584.4328</v>
      </c>
      <c r="J351" s="96">
        <v>0</v>
      </c>
      <c r="K351" s="96">
        <f t="shared" si="84"/>
        <v>4241584.4328</v>
      </c>
      <c r="L351" s="119">
        <v>131006491.8418</v>
      </c>
      <c r="M351" s="105">
        <f t="shared" si="85"/>
        <v>282012833.6889</v>
      </c>
      <c r="N351" s="104"/>
      <c r="O351" s="97"/>
      <c r="P351" s="106">
        <v>21</v>
      </c>
      <c r="Q351" s="124"/>
      <c r="R351" s="96" t="s">
        <v>821</v>
      </c>
      <c r="S351" s="96">
        <v>104322163.1648</v>
      </c>
      <c r="T351" s="96">
        <v>0</v>
      </c>
      <c r="U351" s="96">
        <v>62255953.6606</v>
      </c>
      <c r="V351" s="96">
        <v>6264998.5756</v>
      </c>
      <c r="W351" s="96">
        <v>4997343.5047</v>
      </c>
      <c r="X351" s="96">
        <v>0</v>
      </c>
      <c r="Y351" s="96">
        <f t="shared" si="90"/>
        <v>4997343.5047</v>
      </c>
      <c r="Z351" s="96">
        <v>143094198.667</v>
      </c>
      <c r="AA351" s="105">
        <f t="shared" si="86"/>
        <v>320934657.5727</v>
      </c>
    </row>
    <row r="352" ht="24.9" customHeight="1" spans="1:27">
      <c r="A352" s="94"/>
      <c r="B352" s="97"/>
      <c r="C352" s="91">
        <v>17</v>
      </c>
      <c r="D352" s="96" t="s">
        <v>822</v>
      </c>
      <c r="E352" s="96">
        <v>93697708.6496</v>
      </c>
      <c r="F352" s="96">
        <v>0</v>
      </c>
      <c r="G352" s="96">
        <v>55915637.0117</v>
      </c>
      <c r="H352" s="96">
        <v>5779172.1587</v>
      </c>
      <c r="I352" s="96">
        <v>4488400.3698</v>
      </c>
      <c r="J352" s="96">
        <v>0</v>
      </c>
      <c r="K352" s="96">
        <f t="shared" si="84"/>
        <v>4488400.3698</v>
      </c>
      <c r="L352" s="119">
        <v>140863169.5928</v>
      </c>
      <c r="M352" s="105">
        <f t="shared" si="85"/>
        <v>300744087.7826</v>
      </c>
      <c r="N352" s="104"/>
      <c r="O352" s="97"/>
      <c r="P352" s="106">
        <v>22</v>
      </c>
      <c r="Q352" s="124"/>
      <c r="R352" s="96" t="s">
        <v>823</v>
      </c>
      <c r="S352" s="96">
        <v>100374131.0598</v>
      </c>
      <c r="T352" s="96">
        <v>0</v>
      </c>
      <c r="U352" s="96">
        <v>59899901.0604</v>
      </c>
      <c r="V352" s="96">
        <v>6058231.981</v>
      </c>
      <c r="W352" s="96">
        <v>4808220.9636</v>
      </c>
      <c r="X352" s="96">
        <v>0</v>
      </c>
      <c r="Y352" s="96">
        <f t="shared" si="90"/>
        <v>4808220.9636</v>
      </c>
      <c r="Z352" s="96">
        <v>138006274.3655</v>
      </c>
      <c r="AA352" s="105">
        <f t="shared" si="86"/>
        <v>309146759.4303</v>
      </c>
    </row>
    <row r="353" ht="24.9" customHeight="1" spans="1:27">
      <c r="A353" s="94"/>
      <c r="B353" s="97"/>
      <c r="C353" s="91">
        <v>18</v>
      </c>
      <c r="D353" s="96" t="s">
        <v>824</v>
      </c>
      <c r="E353" s="96">
        <v>97725072.125</v>
      </c>
      <c r="F353" s="96">
        <v>0</v>
      </c>
      <c r="G353" s="96">
        <v>58319031.902</v>
      </c>
      <c r="H353" s="96">
        <v>6137824.7737</v>
      </c>
      <c r="I353" s="96">
        <v>4681323.1209</v>
      </c>
      <c r="J353" s="96">
        <v>0</v>
      </c>
      <c r="K353" s="96">
        <f t="shared" si="84"/>
        <v>4681323.1209</v>
      </c>
      <c r="L353" s="119">
        <v>149688566.9387</v>
      </c>
      <c r="M353" s="105">
        <f t="shared" si="85"/>
        <v>316551818.8603</v>
      </c>
      <c r="N353" s="104"/>
      <c r="O353" s="98"/>
      <c r="P353" s="106">
        <v>23</v>
      </c>
      <c r="Q353" s="125"/>
      <c r="R353" s="96" t="s">
        <v>825</v>
      </c>
      <c r="S353" s="96">
        <v>94100725.7753</v>
      </c>
      <c r="T353" s="96">
        <v>0</v>
      </c>
      <c r="U353" s="96">
        <v>56156144.0596</v>
      </c>
      <c r="V353" s="96">
        <v>5493350.2308</v>
      </c>
      <c r="W353" s="96">
        <v>4507706.0951</v>
      </c>
      <c r="X353" s="96">
        <v>0</v>
      </c>
      <c r="Y353" s="96">
        <f t="shared" si="90"/>
        <v>4507706.0951</v>
      </c>
      <c r="Z353" s="96">
        <v>124106178.0296</v>
      </c>
      <c r="AA353" s="105">
        <f t="shared" si="86"/>
        <v>284364104.1904</v>
      </c>
    </row>
    <row r="354" ht="24.9" customHeight="1" spans="1:27">
      <c r="A354" s="94"/>
      <c r="B354" s="97"/>
      <c r="C354" s="91">
        <v>19</v>
      </c>
      <c r="D354" s="96" t="s">
        <v>826</v>
      </c>
      <c r="E354" s="96">
        <v>100964325.1567</v>
      </c>
      <c r="F354" s="96">
        <v>0</v>
      </c>
      <c r="G354" s="96">
        <v>60252109.0212</v>
      </c>
      <c r="H354" s="96">
        <v>5915555.4618</v>
      </c>
      <c r="I354" s="96">
        <v>4836493.0253</v>
      </c>
      <c r="J354" s="96">
        <v>0</v>
      </c>
      <c r="K354" s="96">
        <f t="shared" si="84"/>
        <v>4836493.0253</v>
      </c>
      <c r="L354" s="119">
        <v>144219165.8728</v>
      </c>
      <c r="M354" s="105">
        <f t="shared" si="85"/>
        <v>316187648.5378</v>
      </c>
      <c r="N354" s="104"/>
      <c r="O354" s="91"/>
      <c r="P354" s="100" t="s">
        <v>827</v>
      </c>
      <c r="Q354" s="111"/>
      <c r="R354" s="101"/>
      <c r="S354" s="101">
        <f t="shared" ref="S354:W354" si="91">SUM(S331:S353)</f>
        <v>2486343900.9673</v>
      </c>
      <c r="T354" s="101">
        <f t="shared" si="91"/>
        <v>0</v>
      </c>
      <c r="U354" s="101">
        <f t="shared" si="91"/>
        <v>1483766306.0951</v>
      </c>
      <c r="V354" s="101">
        <f t="shared" si="91"/>
        <v>138908627.5607</v>
      </c>
      <c r="W354" s="101">
        <f t="shared" si="91"/>
        <v>119103306.2115</v>
      </c>
      <c r="X354" s="101">
        <f t="shared" ref="X354:AA354" si="92">SUM(X331:X353)</f>
        <v>0</v>
      </c>
      <c r="Y354" s="101">
        <f t="shared" si="90"/>
        <v>119103306.2115</v>
      </c>
      <c r="Z354" s="101">
        <f t="shared" si="92"/>
        <v>3163545839.6245</v>
      </c>
      <c r="AA354" s="101">
        <f t="shared" si="92"/>
        <v>7391667980.4591</v>
      </c>
    </row>
    <row r="355" ht="24.9" customHeight="1" spans="1:27">
      <c r="A355" s="94"/>
      <c r="B355" s="97"/>
      <c r="C355" s="91">
        <v>20</v>
      </c>
      <c r="D355" s="96" t="s">
        <v>828</v>
      </c>
      <c r="E355" s="96">
        <v>101837331.9056</v>
      </c>
      <c r="F355" s="96">
        <v>0</v>
      </c>
      <c r="G355" s="96">
        <v>60773090.0482</v>
      </c>
      <c r="H355" s="96">
        <v>5996795.4328</v>
      </c>
      <c r="I355" s="96">
        <v>4878312.6586</v>
      </c>
      <c r="J355" s="96">
        <v>0</v>
      </c>
      <c r="K355" s="96">
        <f t="shared" si="84"/>
        <v>4878312.6586</v>
      </c>
      <c r="L355" s="119">
        <v>146218245.1877</v>
      </c>
      <c r="M355" s="105">
        <f t="shared" si="85"/>
        <v>319703775.2329</v>
      </c>
      <c r="N355" s="104"/>
      <c r="O355" s="95">
        <v>34</v>
      </c>
      <c r="P355" s="106">
        <v>1</v>
      </c>
      <c r="Q355" s="95" t="s">
        <v>119</v>
      </c>
      <c r="R355" s="96" t="s">
        <v>829</v>
      </c>
      <c r="S355" s="96">
        <v>93401791.0467</v>
      </c>
      <c r="T355" s="96">
        <v>0</v>
      </c>
      <c r="U355" s="96">
        <v>55739043.352</v>
      </c>
      <c r="V355" s="96">
        <v>5087488.314</v>
      </c>
      <c r="W355" s="96">
        <v>4474225.032</v>
      </c>
      <c r="X355" s="96">
        <v>0</v>
      </c>
      <c r="Y355" s="96">
        <f t="shared" si="90"/>
        <v>4474225.032</v>
      </c>
      <c r="Z355" s="96">
        <v>121881761.127</v>
      </c>
      <c r="AA355" s="105">
        <f t="shared" si="86"/>
        <v>280584308.8717</v>
      </c>
    </row>
    <row r="356" ht="24.9" customHeight="1" spans="1:27">
      <c r="A356" s="94"/>
      <c r="B356" s="97"/>
      <c r="C356" s="91">
        <v>21</v>
      </c>
      <c r="D356" s="96" t="s">
        <v>830</v>
      </c>
      <c r="E356" s="96">
        <v>95401160.4925</v>
      </c>
      <c r="F356" s="96">
        <v>0</v>
      </c>
      <c r="G356" s="96">
        <v>56932199.7034</v>
      </c>
      <c r="H356" s="96">
        <v>5778204.7318</v>
      </c>
      <c r="I356" s="96">
        <v>4570000.8059</v>
      </c>
      <c r="J356" s="96">
        <v>0</v>
      </c>
      <c r="K356" s="96">
        <f t="shared" si="84"/>
        <v>4570000.8059</v>
      </c>
      <c r="L356" s="119">
        <v>140839364.032</v>
      </c>
      <c r="M356" s="105">
        <f t="shared" si="85"/>
        <v>303520929.7656</v>
      </c>
      <c r="N356" s="104"/>
      <c r="O356" s="97"/>
      <c r="P356" s="106">
        <v>2</v>
      </c>
      <c r="Q356" s="97"/>
      <c r="R356" s="96" t="s">
        <v>831</v>
      </c>
      <c r="S356" s="96">
        <v>159831973.8458</v>
      </c>
      <c r="T356" s="96">
        <v>0</v>
      </c>
      <c r="U356" s="96">
        <v>95382339.2399</v>
      </c>
      <c r="V356" s="96">
        <v>6544767.6162</v>
      </c>
      <c r="W356" s="96">
        <v>7656429.3926</v>
      </c>
      <c r="X356" s="96">
        <v>0</v>
      </c>
      <c r="Y356" s="96">
        <f t="shared" si="90"/>
        <v>7656429.3926</v>
      </c>
      <c r="Z356" s="96">
        <v>157741164.7621</v>
      </c>
      <c r="AA356" s="105">
        <f t="shared" si="86"/>
        <v>427156674.8566</v>
      </c>
    </row>
    <row r="357" ht="24.9" customHeight="1" spans="1:27">
      <c r="A357" s="94"/>
      <c r="B357" s="97"/>
      <c r="C357" s="91">
        <v>22</v>
      </c>
      <c r="D357" s="96" t="s">
        <v>832</v>
      </c>
      <c r="E357" s="96">
        <v>87507584.4084</v>
      </c>
      <c r="F357" s="96">
        <v>-0.0001</v>
      </c>
      <c r="G357" s="96">
        <v>52221579.3327</v>
      </c>
      <c r="H357" s="96">
        <v>5384199.2333</v>
      </c>
      <c r="I357" s="96">
        <v>4191874.9122</v>
      </c>
      <c r="J357" s="96">
        <v>0</v>
      </c>
      <c r="K357" s="96">
        <f t="shared" ref="K357:K388" si="93">I357-J357</f>
        <v>4191874.9122</v>
      </c>
      <c r="L357" s="119">
        <v>131144035.0819</v>
      </c>
      <c r="M357" s="105">
        <f t="shared" si="85"/>
        <v>280449272.9684</v>
      </c>
      <c r="N357" s="104"/>
      <c r="O357" s="97"/>
      <c r="P357" s="106">
        <v>3</v>
      </c>
      <c r="Q357" s="97"/>
      <c r="R357" s="96" t="s">
        <v>833</v>
      </c>
      <c r="S357" s="96">
        <v>109775165.5203</v>
      </c>
      <c r="T357" s="96">
        <v>0</v>
      </c>
      <c r="U357" s="96">
        <v>65510121.8225</v>
      </c>
      <c r="V357" s="96">
        <v>5651104.0489</v>
      </c>
      <c r="W357" s="96">
        <v>5258558.6203</v>
      </c>
      <c r="X357" s="96">
        <v>0</v>
      </c>
      <c r="Y357" s="96">
        <f t="shared" si="90"/>
        <v>5258558.6203</v>
      </c>
      <c r="Z357" s="96">
        <v>135750704.5068</v>
      </c>
      <c r="AA357" s="105">
        <f t="shared" si="86"/>
        <v>321945654.5188</v>
      </c>
    </row>
    <row r="358" ht="24.9" customHeight="1" spans="1:27">
      <c r="A358" s="94"/>
      <c r="B358" s="97"/>
      <c r="C358" s="91">
        <v>23</v>
      </c>
      <c r="D358" s="96" t="s">
        <v>834</v>
      </c>
      <c r="E358" s="96">
        <v>107390926.3268</v>
      </c>
      <c r="F358" s="96">
        <v>0</v>
      </c>
      <c r="G358" s="96">
        <v>64087288.1672</v>
      </c>
      <c r="H358" s="96">
        <v>6143808.4881</v>
      </c>
      <c r="I358" s="96">
        <v>5144346.4348</v>
      </c>
      <c r="J358" s="96">
        <v>0</v>
      </c>
      <c r="K358" s="96">
        <f t="shared" si="93"/>
        <v>5144346.4348</v>
      </c>
      <c r="L358" s="119">
        <v>149835808.7406</v>
      </c>
      <c r="M358" s="105">
        <f t="shared" si="85"/>
        <v>332602178.1575</v>
      </c>
      <c r="N358" s="104"/>
      <c r="O358" s="97"/>
      <c r="P358" s="106">
        <v>4</v>
      </c>
      <c r="Q358" s="97"/>
      <c r="R358" s="96" t="s">
        <v>835</v>
      </c>
      <c r="S358" s="96">
        <v>131072204.1218</v>
      </c>
      <c r="T358" s="96">
        <v>0</v>
      </c>
      <c r="U358" s="96">
        <v>78219477.2276</v>
      </c>
      <c r="V358" s="96">
        <v>5097759.7599</v>
      </c>
      <c r="W358" s="96">
        <v>6278750.4405</v>
      </c>
      <c r="X358" s="96">
        <v>0</v>
      </c>
      <c r="Y358" s="96">
        <f t="shared" si="90"/>
        <v>6278750.4405</v>
      </c>
      <c r="Z358" s="96">
        <v>122134511.5255</v>
      </c>
      <c r="AA358" s="105">
        <f t="shared" si="86"/>
        <v>342802703.0753</v>
      </c>
    </row>
    <row r="359" ht="24.9" customHeight="1" spans="1:27">
      <c r="A359" s="94"/>
      <c r="B359" s="97"/>
      <c r="C359" s="91">
        <v>24</v>
      </c>
      <c r="D359" s="96" t="s">
        <v>836</v>
      </c>
      <c r="E359" s="96">
        <v>79416498.1723</v>
      </c>
      <c r="F359" s="96">
        <v>0</v>
      </c>
      <c r="G359" s="96">
        <v>47393091.5551</v>
      </c>
      <c r="H359" s="96">
        <v>4779796.3034</v>
      </c>
      <c r="I359" s="96">
        <v>3804287.6919</v>
      </c>
      <c r="J359" s="96">
        <v>0</v>
      </c>
      <c r="K359" s="96">
        <f t="shared" si="93"/>
        <v>3804287.6919</v>
      </c>
      <c r="L359" s="119">
        <v>116271437.5033</v>
      </c>
      <c r="M359" s="105">
        <f t="shared" si="85"/>
        <v>251665111.226</v>
      </c>
      <c r="N359" s="104"/>
      <c r="O359" s="97"/>
      <c r="P359" s="106">
        <v>5</v>
      </c>
      <c r="Q359" s="97"/>
      <c r="R359" s="96" t="s">
        <v>837</v>
      </c>
      <c r="S359" s="96">
        <v>141603261.5576</v>
      </c>
      <c r="T359" s="96">
        <v>0</v>
      </c>
      <c r="U359" s="96">
        <v>84504057.6449</v>
      </c>
      <c r="V359" s="96">
        <v>6972513.6201</v>
      </c>
      <c r="W359" s="96">
        <v>6783219.576</v>
      </c>
      <c r="X359" s="96">
        <v>0</v>
      </c>
      <c r="Y359" s="96">
        <f t="shared" si="90"/>
        <v>6783219.576</v>
      </c>
      <c r="Z359" s="96">
        <v>168266749.3819</v>
      </c>
      <c r="AA359" s="105">
        <f t="shared" si="86"/>
        <v>408129801.7805</v>
      </c>
    </row>
    <row r="360" ht="24.9" customHeight="1" spans="1:27">
      <c r="A360" s="94"/>
      <c r="B360" s="97"/>
      <c r="C360" s="91">
        <v>25</v>
      </c>
      <c r="D360" s="96" t="s">
        <v>838</v>
      </c>
      <c r="E360" s="96">
        <v>99677188.6066</v>
      </c>
      <c r="F360" s="96">
        <v>0</v>
      </c>
      <c r="G360" s="96">
        <v>59483989.2757</v>
      </c>
      <c r="H360" s="96">
        <v>5413162.322</v>
      </c>
      <c r="I360" s="96">
        <v>4774835.3365</v>
      </c>
      <c r="J360" s="96">
        <v>0</v>
      </c>
      <c r="K360" s="96">
        <f t="shared" si="93"/>
        <v>4774835.3365</v>
      </c>
      <c r="L360" s="119">
        <v>131856732.4266</v>
      </c>
      <c r="M360" s="105">
        <f t="shared" si="85"/>
        <v>301205907.9674</v>
      </c>
      <c r="N360" s="104"/>
      <c r="O360" s="97"/>
      <c r="P360" s="106">
        <v>6</v>
      </c>
      <c r="Q360" s="97"/>
      <c r="R360" s="96" t="s">
        <v>839</v>
      </c>
      <c r="S360" s="96">
        <v>98095726.1553</v>
      </c>
      <c r="T360" s="96">
        <v>0</v>
      </c>
      <c r="U360" s="96">
        <v>58540225.7446</v>
      </c>
      <c r="V360" s="96">
        <v>5053246.1799</v>
      </c>
      <c r="W360" s="96">
        <v>4699078.557</v>
      </c>
      <c r="X360" s="96">
        <v>0</v>
      </c>
      <c r="Y360" s="96">
        <f t="shared" si="90"/>
        <v>4699078.557</v>
      </c>
      <c r="Z360" s="96">
        <v>121039161.8333</v>
      </c>
      <c r="AA360" s="105">
        <f t="shared" si="86"/>
        <v>287427438.4701</v>
      </c>
    </row>
    <row r="361" ht="24.9" customHeight="1" spans="1:27">
      <c r="A361" s="94"/>
      <c r="B361" s="97"/>
      <c r="C361" s="91">
        <v>26</v>
      </c>
      <c r="D361" s="96" t="s">
        <v>840</v>
      </c>
      <c r="E361" s="96">
        <v>90655897.8507</v>
      </c>
      <c r="F361" s="96">
        <v>0</v>
      </c>
      <c r="G361" s="96">
        <v>54100386.7676</v>
      </c>
      <c r="H361" s="96">
        <v>5424007.0579</v>
      </c>
      <c r="I361" s="96">
        <v>4342688.5385</v>
      </c>
      <c r="J361" s="96">
        <v>0</v>
      </c>
      <c r="K361" s="96">
        <f t="shared" si="93"/>
        <v>4342688.5385</v>
      </c>
      <c r="L361" s="119">
        <v>132123589.8241</v>
      </c>
      <c r="M361" s="105">
        <f t="shared" si="85"/>
        <v>286646570.0388</v>
      </c>
      <c r="N361" s="104"/>
      <c r="O361" s="97"/>
      <c r="P361" s="106">
        <v>7</v>
      </c>
      <c r="Q361" s="97"/>
      <c r="R361" s="96" t="s">
        <v>841</v>
      </c>
      <c r="S361" s="96">
        <v>94351226.3964</v>
      </c>
      <c r="T361" s="96">
        <v>0</v>
      </c>
      <c r="U361" s="96">
        <v>56305634.3941</v>
      </c>
      <c r="V361" s="96">
        <v>5719588.3172</v>
      </c>
      <c r="W361" s="96">
        <v>4519705.8237</v>
      </c>
      <c r="X361" s="96">
        <v>0</v>
      </c>
      <c r="Y361" s="96">
        <f t="shared" si="90"/>
        <v>4519705.8237</v>
      </c>
      <c r="Z361" s="96">
        <v>137435903.0942</v>
      </c>
      <c r="AA361" s="105">
        <f t="shared" si="86"/>
        <v>298332058.0256</v>
      </c>
    </row>
    <row r="362" ht="24.9" customHeight="1" spans="1:27">
      <c r="A362" s="94"/>
      <c r="B362" s="98"/>
      <c r="C362" s="91">
        <v>27</v>
      </c>
      <c r="D362" s="96" t="s">
        <v>842</v>
      </c>
      <c r="E362" s="96">
        <v>84003989.4546</v>
      </c>
      <c r="F362" s="96">
        <v>0</v>
      </c>
      <c r="G362" s="96">
        <v>50130751.8569</v>
      </c>
      <c r="H362" s="96">
        <v>4994063.4423</v>
      </c>
      <c r="I362" s="96">
        <v>4024042.2393</v>
      </c>
      <c r="J362" s="96">
        <v>0</v>
      </c>
      <c r="K362" s="96">
        <f t="shared" si="93"/>
        <v>4024042.2393</v>
      </c>
      <c r="L362" s="119">
        <v>121543928.3749</v>
      </c>
      <c r="M362" s="105">
        <f t="shared" si="85"/>
        <v>264696775.368</v>
      </c>
      <c r="N362" s="104"/>
      <c r="O362" s="97"/>
      <c r="P362" s="106">
        <v>8</v>
      </c>
      <c r="Q362" s="97"/>
      <c r="R362" s="96" t="s">
        <v>843</v>
      </c>
      <c r="S362" s="96">
        <v>146446006.7371</v>
      </c>
      <c r="T362" s="96">
        <v>0</v>
      </c>
      <c r="U362" s="96">
        <v>87394044.8761</v>
      </c>
      <c r="V362" s="96">
        <v>6388414.7112</v>
      </c>
      <c r="W362" s="96">
        <v>7015201.5484</v>
      </c>
      <c r="X362" s="96">
        <v>0</v>
      </c>
      <c r="Y362" s="96">
        <f t="shared" si="90"/>
        <v>7015201.5484</v>
      </c>
      <c r="Z362" s="96">
        <v>153893774.6841</v>
      </c>
      <c r="AA362" s="105">
        <f t="shared" si="86"/>
        <v>401137442.5569</v>
      </c>
    </row>
    <row r="363" ht="24.9" customHeight="1" spans="1:27">
      <c r="A363" s="91"/>
      <c r="B363" s="99" t="s">
        <v>844</v>
      </c>
      <c r="C363" s="100"/>
      <c r="D363" s="101"/>
      <c r="E363" s="101">
        <f>SUM(E336:E362)</f>
        <v>2626717898.0567</v>
      </c>
      <c r="F363" s="101">
        <f t="shared" ref="F363:M363" si="94">SUM(F336:F362)</f>
        <v>0</v>
      </c>
      <c r="G363" s="101">
        <f t="shared" si="94"/>
        <v>1567536780.1043</v>
      </c>
      <c r="H363" s="101">
        <f t="shared" si="94"/>
        <v>155898040.2254</v>
      </c>
      <c r="I363" s="101">
        <f t="shared" si="94"/>
        <v>125827640.345</v>
      </c>
      <c r="J363" s="101">
        <f t="shared" si="94"/>
        <v>0</v>
      </c>
      <c r="K363" s="101">
        <f t="shared" si="94"/>
        <v>125827640.345</v>
      </c>
      <c r="L363" s="101">
        <f t="shared" si="94"/>
        <v>3799870230.8568</v>
      </c>
      <c r="M363" s="101">
        <f t="shared" si="94"/>
        <v>8275850589.5882</v>
      </c>
      <c r="N363" s="104"/>
      <c r="O363" s="97"/>
      <c r="P363" s="106">
        <v>9</v>
      </c>
      <c r="Q363" s="97"/>
      <c r="R363" s="96" t="s">
        <v>845</v>
      </c>
      <c r="S363" s="96">
        <v>104246019.2958</v>
      </c>
      <c r="T363" s="96">
        <v>0</v>
      </c>
      <c r="U363" s="96">
        <v>62210513.564</v>
      </c>
      <c r="V363" s="96">
        <v>5142548.0415</v>
      </c>
      <c r="W363" s="96">
        <v>4993695.9858</v>
      </c>
      <c r="X363" s="96">
        <v>0</v>
      </c>
      <c r="Y363" s="96">
        <f t="shared" si="90"/>
        <v>4993695.9858</v>
      </c>
      <c r="Z363" s="96">
        <v>123236620.8214</v>
      </c>
      <c r="AA363" s="105">
        <f t="shared" si="86"/>
        <v>299829397.7085</v>
      </c>
    </row>
    <row r="364" ht="24.9" customHeight="1" spans="1:27">
      <c r="A364" s="94">
        <v>18</v>
      </c>
      <c r="B364" s="95" t="s">
        <v>846</v>
      </c>
      <c r="C364" s="91">
        <v>1</v>
      </c>
      <c r="D364" s="96" t="s">
        <v>847</v>
      </c>
      <c r="E364" s="96">
        <v>157279686.7413</v>
      </c>
      <c r="F364" s="96">
        <v>0</v>
      </c>
      <c r="G364" s="96">
        <v>93859220.2507</v>
      </c>
      <c r="H364" s="96">
        <v>7986197.3039</v>
      </c>
      <c r="I364" s="96">
        <v>7534167.2097</v>
      </c>
      <c r="J364" s="96">
        <v>0</v>
      </c>
      <c r="K364" s="96">
        <f t="shared" si="93"/>
        <v>7534167.2097</v>
      </c>
      <c r="L364" s="119">
        <v>167018696.2576</v>
      </c>
      <c r="M364" s="105">
        <f t="shared" si="85"/>
        <v>433677967.7632</v>
      </c>
      <c r="N364" s="104"/>
      <c r="O364" s="97"/>
      <c r="P364" s="106">
        <v>10</v>
      </c>
      <c r="Q364" s="97"/>
      <c r="R364" s="96" t="s">
        <v>848</v>
      </c>
      <c r="S364" s="96">
        <v>96250111.4404</v>
      </c>
      <c r="T364" s="96">
        <v>0</v>
      </c>
      <c r="U364" s="96">
        <v>57438825.0384</v>
      </c>
      <c r="V364" s="96">
        <v>5202970.4192</v>
      </c>
      <c r="W364" s="96">
        <v>4610668.0944</v>
      </c>
      <c r="X364" s="96">
        <v>0</v>
      </c>
      <c r="Y364" s="96">
        <f t="shared" si="90"/>
        <v>4610668.0944</v>
      </c>
      <c r="Z364" s="96">
        <v>124723439.7356</v>
      </c>
      <c r="AA364" s="105">
        <f t="shared" si="86"/>
        <v>288226014.728</v>
      </c>
    </row>
    <row r="365" ht="24.9" customHeight="1" spans="1:27">
      <c r="A365" s="94"/>
      <c r="B365" s="97"/>
      <c r="C365" s="91">
        <v>2</v>
      </c>
      <c r="D365" s="96" t="s">
        <v>849</v>
      </c>
      <c r="E365" s="96">
        <v>159926128.1449</v>
      </c>
      <c r="F365" s="96">
        <v>0</v>
      </c>
      <c r="G365" s="96">
        <v>95438527.3547</v>
      </c>
      <c r="H365" s="96">
        <v>9370298.5258</v>
      </c>
      <c r="I365" s="96">
        <v>7660939.6649</v>
      </c>
      <c r="J365" s="96">
        <v>0</v>
      </c>
      <c r="K365" s="96">
        <f t="shared" si="93"/>
        <v>7660939.6649</v>
      </c>
      <c r="L365" s="119">
        <v>201077400.2512</v>
      </c>
      <c r="M365" s="105">
        <f t="shared" si="85"/>
        <v>473473293.9415</v>
      </c>
      <c r="N365" s="104"/>
      <c r="O365" s="97"/>
      <c r="P365" s="106">
        <v>11</v>
      </c>
      <c r="Q365" s="97"/>
      <c r="R365" s="96" t="s">
        <v>850</v>
      </c>
      <c r="S365" s="96">
        <v>143635776.1126</v>
      </c>
      <c r="T365" s="96">
        <v>0</v>
      </c>
      <c r="U365" s="96">
        <v>85716993.8812</v>
      </c>
      <c r="V365" s="96">
        <v>6729916.4003</v>
      </c>
      <c r="W365" s="96">
        <v>6880583.0998</v>
      </c>
      <c r="X365" s="96">
        <v>0</v>
      </c>
      <c r="Y365" s="96">
        <f t="shared" si="90"/>
        <v>6880583.0998</v>
      </c>
      <c r="Z365" s="96">
        <v>162297137.6436</v>
      </c>
      <c r="AA365" s="105">
        <f t="shared" si="86"/>
        <v>405260407.1375</v>
      </c>
    </row>
    <row r="366" ht="24.9" customHeight="1" spans="1:27">
      <c r="A366" s="94"/>
      <c r="B366" s="97"/>
      <c r="C366" s="91">
        <v>3</v>
      </c>
      <c r="D366" s="96" t="s">
        <v>851</v>
      </c>
      <c r="E366" s="96">
        <v>132351642.4102</v>
      </c>
      <c r="F366" s="96">
        <v>0</v>
      </c>
      <c r="G366" s="96">
        <v>78983002.9097</v>
      </c>
      <c r="H366" s="96">
        <v>8393042.1098</v>
      </c>
      <c r="I366" s="96">
        <v>6340039.3596</v>
      </c>
      <c r="J366" s="96">
        <v>0</v>
      </c>
      <c r="K366" s="96">
        <f t="shared" si="93"/>
        <v>6340039.3596</v>
      </c>
      <c r="L366" s="119">
        <v>177029963.2059</v>
      </c>
      <c r="M366" s="105">
        <f t="shared" si="85"/>
        <v>403097689.9952</v>
      </c>
      <c r="N366" s="104"/>
      <c r="O366" s="97"/>
      <c r="P366" s="106">
        <v>12</v>
      </c>
      <c r="Q366" s="97"/>
      <c r="R366" s="96" t="s">
        <v>852</v>
      </c>
      <c r="S366" s="96">
        <v>113692360.5007</v>
      </c>
      <c r="T366" s="96">
        <v>0</v>
      </c>
      <c r="U366" s="96">
        <v>67847771.8652</v>
      </c>
      <c r="V366" s="96">
        <v>5665890.1535</v>
      </c>
      <c r="W366" s="96">
        <v>5446203.971</v>
      </c>
      <c r="X366" s="96">
        <v>0</v>
      </c>
      <c r="Y366" s="96">
        <f t="shared" si="90"/>
        <v>5446203.971</v>
      </c>
      <c r="Z366" s="96">
        <v>136114547.5223</v>
      </c>
      <c r="AA366" s="105">
        <f t="shared" si="86"/>
        <v>328766774.0127</v>
      </c>
    </row>
    <row r="367" ht="24.9" customHeight="1" spans="1:27">
      <c r="A367" s="94"/>
      <c r="B367" s="97"/>
      <c r="C367" s="91">
        <v>4</v>
      </c>
      <c r="D367" s="96" t="s">
        <v>853</v>
      </c>
      <c r="E367" s="96">
        <v>101908871.2242</v>
      </c>
      <c r="F367" s="96">
        <v>0</v>
      </c>
      <c r="G367" s="96">
        <v>60815782.3042</v>
      </c>
      <c r="H367" s="96">
        <v>6296245.8651</v>
      </c>
      <c r="I367" s="96">
        <v>4881739.6058</v>
      </c>
      <c r="J367" s="96">
        <v>0</v>
      </c>
      <c r="K367" s="96">
        <f t="shared" si="93"/>
        <v>4881739.6058</v>
      </c>
      <c r="L367" s="119">
        <v>125433908.3041</v>
      </c>
      <c r="M367" s="105">
        <f t="shared" si="85"/>
        <v>299336547.3034</v>
      </c>
      <c r="N367" s="104"/>
      <c r="O367" s="97"/>
      <c r="P367" s="106">
        <v>13</v>
      </c>
      <c r="Q367" s="97"/>
      <c r="R367" s="96" t="s">
        <v>854</v>
      </c>
      <c r="S367" s="96">
        <v>97717067.018</v>
      </c>
      <c r="T367" s="96">
        <v>0</v>
      </c>
      <c r="U367" s="96">
        <v>58314254.7237</v>
      </c>
      <c r="V367" s="96">
        <v>5390245.1537</v>
      </c>
      <c r="W367" s="96">
        <v>4680939.6522</v>
      </c>
      <c r="X367" s="96">
        <v>0</v>
      </c>
      <c r="Y367" s="96">
        <f t="shared" si="90"/>
        <v>4680939.6522</v>
      </c>
      <c r="Z367" s="96">
        <v>129331726.0716</v>
      </c>
      <c r="AA367" s="105">
        <f t="shared" si="86"/>
        <v>295434232.6192</v>
      </c>
    </row>
    <row r="368" ht="24.9" customHeight="1" spans="1:27">
      <c r="A368" s="94"/>
      <c r="B368" s="97"/>
      <c r="C368" s="91">
        <v>5</v>
      </c>
      <c r="D368" s="96" t="s">
        <v>855</v>
      </c>
      <c r="E368" s="96">
        <v>167533583.7628</v>
      </c>
      <c r="F368" s="96">
        <v>0</v>
      </c>
      <c r="G368" s="96">
        <v>99978400.6669</v>
      </c>
      <c r="H368" s="96">
        <v>10110547.2994</v>
      </c>
      <c r="I368" s="96">
        <v>8025359.5329</v>
      </c>
      <c r="J368" s="96">
        <v>0</v>
      </c>
      <c r="K368" s="96">
        <f t="shared" si="93"/>
        <v>8025359.5329</v>
      </c>
      <c r="L368" s="119">
        <v>219292768.7982</v>
      </c>
      <c r="M368" s="105">
        <f t="shared" si="85"/>
        <v>504940660.0602</v>
      </c>
      <c r="N368" s="104"/>
      <c r="O368" s="97"/>
      <c r="P368" s="106">
        <v>14</v>
      </c>
      <c r="Q368" s="97"/>
      <c r="R368" s="96" t="s">
        <v>856</v>
      </c>
      <c r="S368" s="96">
        <v>139965820.4656</v>
      </c>
      <c r="T368" s="96">
        <v>0</v>
      </c>
      <c r="U368" s="96">
        <v>83526887.9462</v>
      </c>
      <c r="V368" s="96">
        <v>6934258.4559</v>
      </c>
      <c r="W368" s="96">
        <v>6704781.2524</v>
      </c>
      <c r="X368" s="96">
        <v>0</v>
      </c>
      <c r="Y368" s="96">
        <f t="shared" si="90"/>
        <v>6704781.2524</v>
      </c>
      <c r="Z368" s="96">
        <v>167325401.0952</v>
      </c>
      <c r="AA368" s="105">
        <f t="shared" si="86"/>
        <v>404457149.2153</v>
      </c>
    </row>
    <row r="369" ht="24.9" customHeight="1" spans="1:27">
      <c r="A369" s="94"/>
      <c r="B369" s="97"/>
      <c r="C369" s="91">
        <v>6</v>
      </c>
      <c r="D369" s="96" t="s">
        <v>857</v>
      </c>
      <c r="E369" s="96">
        <v>112232388.7556</v>
      </c>
      <c r="F369" s="96">
        <v>0</v>
      </c>
      <c r="G369" s="96">
        <v>66976509.8961</v>
      </c>
      <c r="H369" s="96">
        <v>7288252.5551</v>
      </c>
      <c r="I369" s="96">
        <v>5376266.9596</v>
      </c>
      <c r="J369" s="96">
        <v>0</v>
      </c>
      <c r="K369" s="96">
        <f t="shared" si="93"/>
        <v>5376266.9596</v>
      </c>
      <c r="L369" s="119">
        <v>149844306.6775</v>
      </c>
      <c r="M369" s="105">
        <f t="shared" si="85"/>
        <v>341717724.8439</v>
      </c>
      <c r="N369" s="104"/>
      <c r="O369" s="97"/>
      <c r="P369" s="106">
        <v>15</v>
      </c>
      <c r="Q369" s="97"/>
      <c r="R369" s="96" t="s">
        <v>858</v>
      </c>
      <c r="S369" s="96">
        <v>92785203.2038</v>
      </c>
      <c r="T369" s="96">
        <v>0</v>
      </c>
      <c r="U369" s="96">
        <v>55371084.4925</v>
      </c>
      <c r="V369" s="96">
        <v>5117215.7894</v>
      </c>
      <c r="W369" s="96">
        <v>4444688.6309</v>
      </c>
      <c r="X369" s="96">
        <v>0</v>
      </c>
      <c r="Y369" s="96">
        <f t="shared" si="90"/>
        <v>4444688.6309</v>
      </c>
      <c r="Z369" s="96">
        <v>122613267.8037</v>
      </c>
      <c r="AA369" s="105">
        <f t="shared" si="86"/>
        <v>280331459.9203</v>
      </c>
    </row>
    <row r="370" ht="24.9" customHeight="1" spans="1:27">
      <c r="A370" s="94"/>
      <c r="B370" s="97"/>
      <c r="C370" s="91">
        <v>7</v>
      </c>
      <c r="D370" s="96" t="s">
        <v>859</v>
      </c>
      <c r="E370" s="96">
        <v>97866422.2478</v>
      </c>
      <c r="F370" s="96">
        <v>0</v>
      </c>
      <c r="G370" s="96">
        <v>58403384.895</v>
      </c>
      <c r="H370" s="96">
        <v>6827840.9645</v>
      </c>
      <c r="I370" s="96">
        <v>4688094.2142</v>
      </c>
      <c r="J370" s="96">
        <v>0</v>
      </c>
      <c r="K370" s="96">
        <f t="shared" si="93"/>
        <v>4688094.2142</v>
      </c>
      <c r="L370" s="119">
        <v>138514917.0113</v>
      </c>
      <c r="M370" s="105">
        <f t="shared" si="85"/>
        <v>306300659.3328</v>
      </c>
      <c r="N370" s="104"/>
      <c r="O370" s="98"/>
      <c r="P370" s="106">
        <v>16</v>
      </c>
      <c r="Q370" s="98"/>
      <c r="R370" s="96" t="s">
        <v>860</v>
      </c>
      <c r="S370" s="96">
        <v>100653358.5728</v>
      </c>
      <c r="T370" s="96">
        <v>0</v>
      </c>
      <c r="U370" s="96">
        <v>60066534.6365</v>
      </c>
      <c r="V370" s="96">
        <v>5570509.0292</v>
      </c>
      <c r="W370" s="96">
        <v>4821596.7963</v>
      </c>
      <c r="X370" s="96">
        <v>0</v>
      </c>
      <c r="Y370" s="96">
        <f t="shared" si="90"/>
        <v>4821596.7963</v>
      </c>
      <c r="Z370" s="96">
        <v>133767495.5658</v>
      </c>
      <c r="AA370" s="105">
        <f t="shared" si="86"/>
        <v>304879494.6006</v>
      </c>
    </row>
    <row r="371" ht="24.9" customHeight="1" spans="1:27">
      <c r="A371" s="94"/>
      <c r="B371" s="97"/>
      <c r="C371" s="91">
        <v>8</v>
      </c>
      <c r="D371" s="96" t="s">
        <v>861</v>
      </c>
      <c r="E371" s="96">
        <v>130400590.917</v>
      </c>
      <c r="F371" s="96">
        <v>0</v>
      </c>
      <c r="G371" s="96">
        <v>77818681.0852</v>
      </c>
      <c r="H371" s="96">
        <v>8301172.3867</v>
      </c>
      <c r="I371" s="96">
        <v>6246578.1601</v>
      </c>
      <c r="J371" s="96">
        <v>0</v>
      </c>
      <c r="K371" s="96">
        <f t="shared" si="93"/>
        <v>6246578.1601</v>
      </c>
      <c r="L371" s="119">
        <v>174769316.6181</v>
      </c>
      <c r="M371" s="105">
        <f t="shared" si="85"/>
        <v>397536339.1671</v>
      </c>
      <c r="N371" s="104"/>
      <c r="O371" s="91"/>
      <c r="P371" s="100" t="s">
        <v>862</v>
      </c>
      <c r="Q371" s="111"/>
      <c r="R371" s="101"/>
      <c r="S371" s="101">
        <f t="shared" ref="S371:W371" si="95">SUM(S355:S370)</f>
        <v>1863523071.9907</v>
      </c>
      <c r="T371" s="101">
        <f t="shared" si="95"/>
        <v>0</v>
      </c>
      <c r="U371" s="101">
        <f t="shared" si="95"/>
        <v>1112087810.4494</v>
      </c>
      <c r="V371" s="101">
        <f t="shared" si="95"/>
        <v>92268436.0101</v>
      </c>
      <c r="W371" s="101">
        <f t="shared" si="95"/>
        <v>89268326.4733</v>
      </c>
      <c r="X371" s="101">
        <f t="shared" ref="X371:AA371" si="96">SUM(X355:X370)</f>
        <v>0</v>
      </c>
      <c r="Y371" s="101">
        <f t="shared" si="90"/>
        <v>89268326.4733</v>
      </c>
      <c r="Z371" s="101">
        <f t="shared" si="96"/>
        <v>2217553367.1741</v>
      </c>
      <c r="AA371" s="101">
        <f>SUM(AA355:AA370)</f>
        <v>5374701012.0976</v>
      </c>
    </row>
    <row r="372" ht="24.9" customHeight="1" spans="1:27">
      <c r="A372" s="94"/>
      <c r="B372" s="97"/>
      <c r="C372" s="91">
        <v>9</v>
      </c>
      <c r="D372" s="96" t="s">
        <v>863</v>
      </c>
      <c r="E372" s="96">
        <v>143845416.3479</v>
      </c>
      <c r="F372" s="96">
        <v>0</v>
      </c>
      <c r="G372" s="96">
        <v>85842100.1134</v>
      </c>
      <c r="H372" s="96">
        <v>7889585.9948</v>
      </c>
      <c r="I372" s="96">
        <v>6890625.4938</v>
      </c>
      <c r="J372" s="96">
        <v>0</v>
      </c>
      <c r="K372" s="96">
        <f t="shared" si="93"/>
        <v>6890625.4938</v>
      </c>
      <c r="L372" s="119">
        <v>164641373.0324</v>
      </c>
      <c r="M372" s="105">
        <f t="shared" si="85"/>
        <v>409109100.9823</v>
      </c>
      <c r="N372" s="104"/>
      <c r="O372" s="95">
        <v>35</v>
      </c>
      <c r="P372" s="106">
        <v>1</v>
      </c>
      <c r="Q372" s="92"/>
      <c r="R372" s="96" t="s">
        <v>864</v>
      </c>
      <c r="S372" s="96">
        <v>104019260.6343</v>
      </c>
      <c r="T372" s="96">
        <v>0</v>
      </c>
      <c r="U372" s="96">
        <v>62075191.6314</v>
      </c>
      <c r="V372" s="96">
        <v>5654959.7668</v>
      </c>
      <c r="W372" s="96">
        <v>4982833.5679</v>
      </c>
      <c r="X372" s="96">
        <v>0</v>
      </c>
      <c r="Y372" s="96">
        <f t="shared" si="90"/>
        <v>4982833.5679</v>
      </c>
      <c r="Z372" s="96">
        <v>134382820.4686</v>
      </c>
      <c r="AA372" s="105">
        <f t="shared" si="86"/>
        <v>311115066.069</v>
      </c>
    </row>
    <row r="373" ht="24.9" customHeight="1" spans="1:27">
      <c r="A373" s="94"/>
      <c r="B373" s="97"/>
      <c r="C373" s="91">
        <v>10</v>
      </c>
      <c r="D373" s="96" t="s">
        <v>865</v>
      </c>
      <c r="E373" s="96">
        <v>135890893.25</v>
      </c>
      <c r="F373" s="96">
        <v>0</v>
      </c>
      <c r="G373" s="96">
        <v>81095108.6176</v>
      </c>
      <c r="H373" s="96">
        <v>9244222.4992</v>
      </c>
      <c r="I373" s="96">
        <v>6509580.056</v>
      </c>
      <c r="J373" s="96">
        <v>0</v>
      </c>
      <c r="K373" s="96">
        <f t="shared" si="93"/>
        <v>6509580.056</v>
      </c>
      <c r="L373" s="119">
        <v>197975036.0571</v>
      </c>
      <c r="M373" s="105">
        <f t="shared" si="85"/>
        <v>430714840.4799</v>
      </c>
      <c r="N373" s="104"/>
      <c r="O373" s="97"/>
      <c r="P373" s="106">
        <v>2</v>
      </c>
      <c r="Q373" s="95" t="s">
        <v>120</v>
      </c>
      <c r="R373" s="96" t="s">
        <v>866</v>
      </c>
      <c r="S373" s="96">
        <v>115107610.1441</v>
      </c>
      <c r="T373" s="96">
        <v>0</v>
      </c>
      <c r="U373" s="96">
        <v>68692345.1903</v>
      </c>
      <c r="V373" s="96">
        <v>5288794.6641</v>
      </c>
      <c r="W373" s="96">
        <v>5513998.66</v>
      </c>
      <c r="X373" s="96">
        <v>0</v>
      </c>
      <c r="Y373" s="96">
        <f t="shared" si="90"/>
        <v>5513998.66</v>
      </c>
      <c r="Z373" s="96">
        <v>125372562.6568</v>
      </c>
      <c r="AA373" s="105">
        <f t="shared" si="86"/>
        <v>319975311.3153</v>
      </c>
    </row>
    <row r="374" ht="24.9" customHeight="1" spans="1:27">
      <c r="A374" s="94"/>
      <c r="B374" s="97"/>
      <c r="C374" s="91">
        <v>11</v>
      </c>
      <c r="D374" s="96" t="s">
        <v>867</v>
      </c>
      <c r="E374" s="96">
        <v>145084785.6751</v>
      </c>
      <c r="F374" s="96">
        <v>0</v>
      </c>
      <c r="G374" s="96">
        <v>86581713.9889</v>
      </c>
      <c r="H374" s="96">
        <v>9778051.0409</v>
      </c>
      <c r="I374" s="96">
        <v>6949994.99</v>
      </c>
      <c r="J374" s="96">
        <v>0</v>
      </c>
      <c r="K374" s="96">
        <f t="shared" si="93"/>
        <v>6949994.99</v>
      </c>
      <c r="L374" s="119">
        <v>211111003.2812</v>
      </c>
      <c r="M374" s="105">
        <f t="shared" si="85"/>
        <v>459505548.9761</v>
      </c>
      <c r="N374" s="104"/>
      <c r="O374" s="97"/>
      <c r="P374" s="106">
        <v>3</v>
      </c>
      <c r="Q374" s="97"/>
      <c r="R374" s="96" t="s">
        <v>868</v>
      </c>
      <c r="S374" s="96">
        <v>96378439.7567</v>
      </c>
      <c r="T374" s="96">
        <v>0</v>
      </c>
      <c r="U374" s="96">
        <v>57515407.0559</v>
      </c>
      <c r="V374" s="96">
        <v>5036666.4979</v>
      </c>
      <c r="W374" s="96">
        <v>4616815.4044</v>
      </c>
      <c r="X374" s="96">
        <v>0</v>
      </c>
      <c r="Y374" s="96">
        <f t="shared" si="90"/>
        <v>4616815.4044</v>
      </c>
      <c r="Z374" s="96">
        <v>119168422.0603</v>
      </c>
      <c r="AA374" s="105">
        <f t="shared" si="86"/>
        <v>282715750.7752</v>
      </c>
    </row>
    <row r="375" ht="24.9" customHeight="1" spans="1:27">
      <c r="A375" s="94"/>
      <c r="B375" s="97"/>
      <c r="C375" s="91">
        <v>12</v>
      </c>
      <c r="D375" s="96" t="s">
        <v>869</v>
      </c>
      <c r="E375" s="96">
        <v>125378508.9811</v>
      </c>
      <c r="F375" s="96">
        <v>0</v>
      </c>
      <c r="G375" s="96">
        <v>74821671.7173</v>
      </c>
      <c r="H375" s="96">
        <v>7849802.0572</v>
      </c>
      <c r="I375" s="96">
        <v>6006005.4209</v>
      </c>
      <c r="J375" s="96">
        <v>0</v>
      </c>
      <c r="K375" s="96">
        <f t="shared" si="93"/>
        <v>6006005.4209</v>
      </c>
      <c r="L375" s="119">
        <v>163662406.0818</v>
      </c>
      <c r="M375" s="105">
        <f t="shared" si="85"/>
        <v>377718394.2583</v>
      </c>
      <c r="N375" s="104"/>
      <c r="O375" s="97"/>
      <c r="P375" s="106">
        <v>4</v>
      </c>
      <c r="Q375" s="97"/>
      <c r="R375" s="96" t="s">
        <v>870</v>
      </c>
      <c r="S375" s="96">
        <v>107908714.7297</v>
      </c>
      <c r="T375" s="96">
        <v>0</v>
      </c>
      <c r="U375" s="96">
        <v>64396286.8483</v>
      </c>
      <c r="V375" s="96">
        <v>5620478.7618</v>
      </c>
      <c r="W375" s="96">
        <v>5169150.0473</v>
      </c>
      <c r="X375" s="96">
        <v>0</v>
      </c>
      <c r="Y375" s="96">
        <f t="shared" si="90"/>
        <v>5169150.0473</v>
      </c>
      <c r="Z375" s="96">
        <v>133534343.2586</v>
      </c>
      <c r="AA375" s="105">
        <f t="shared" si="86"/>
        <v>316628973.6457</v>
      </c>
    </row>
    <row r="376" ht="24.9" customHeight="1" spans="1:27">
      <c r="A376" s="94"/>
      <c r="B376" s="97"/>
      <c r="C376" s="91">
        <v>13</v>
      </c>
      <c r="D376" s="96" t="s">
        <v>871</v>
      </c>
      <c r="E376" s="96">
        <v>108623890.1957</v>
      </c>
      <c r="F376" s="96">
        <v>0</v>
      </c>
      <c r="G376" s="96">
        <v>64823079.481</v>
      </c>
      <c r="H376" s="96">
        <v>7630470.8567</v>
      </c>
      <c r="I376" s="96">
        <v>5203409.0903</v>
      </c>
      <c r="J376" s="96">
        <v>0</v>
      </c>
      <c r="K376" s="96">
        <f t="shared" si="93"/>
        <v>5203409.0903</v>
      </c>
      <c r="L376" s="119">
        <v>158265303.3857</v>
      </c>
      <c r="M376" s="105">
        <f t="shared" si="85"/>
        <v>344546153.0094</v>
      </c>
      <c r="N376" s="104"/>
      <c r="O376" s="97"/>
      <c r="P376" s="106">
        <v>5</v>
      </c>
      <c r="Q376" s="97"/>
      <c r="R376" s="96" t="s">
        <v>872</v>
      </c>
      <c r="S376" s="96">
        <v>151350227.4716</v>
      </c>
      <c r="T376" s="96">
        <v>0</v>
      </c>
      <c r="U376" s="96">
        <v>90320718.6484</v>
      </c>
      <c r="V376" s="96">
        <v>7577607.2294</v>
      </c>
      <c r="W376" s="96">
        <v>7250128.3835</v>
      </c>
      <c r="X376" s="96">
        <v>0</v>
      </c>
      <c r="Y376" s="96">
        <f t="shared" si="90"/>
        <v>7250128.3835</v>
      </c>
      <c r="Z376" s="96">
        <v>181693580.532</v>
      </c>
      <c r="AA376" s="105">
        <f t="shared" si="86"/>
        <v>438192262.2649</v>
      </c>
    </row>
    <row r="377" ht="24.9" customHeight="1" spans="1:27">
      <c r="A377" s="94"/>
      <c r="B377" s="97"/>
      <c r="C377" s="91">
        <v>14</v>
      </c>
      <c r="D377" s="96" t="s">
        <v>873</v>
      </c>
      <c r="E377" s="96">
        <v>111846953.1975</v>
      </c>
      <c r="F377" s="96">
        <v>0</v>
      </c>
      <c r="G377" s="96">
        <v>66746494.9354</v>
      </c>
      <c r="H377" s="96">
        <v>7002586.9237</v>
      </c>
      <c r="I377" s="96">
        <v>5357803.444</v>
      </c>
      <c r="J377" s="96">
        <v>0</v>
      </c>
      <c r="K377" s="96">
        <f t="shared" si="93"/>
        <v>5357803.444</v>
      </c>
      <c r="L377" s="119">
        <v>142814906.6402</v>
      </c>
      <c r="M377" s="105">
        <f t="shared" si="85"/>
        <v>333768745.1408</v>
      </c>
      <c r="N377" s="104"/>
      <c r="O377" s="97"/>
      <c r="P377" s="106">
        <v>6</v>
      </c>
      <c r="Q377" s="97"/>
      <c r="R377" s="96" t="s">
        <v>874</v>
      </c>
      <c r="S377" s="96">
        <v>125430248.1954</v>
      </c>
      <c r="T377" s="96">
        <v>0</v>
      </c>
      <c r="U377" s="96">
        <v>74852547.9381</v>
      </c>
      <c r="V377" s="96">
        <v>5864127.0134</v>
      </c>
      <c r="W377" s="96">
        <v>6008483.884</v>
      </c>
      <c r="X377" s="96">
        <v>0</v>
      </c>
      <c r="Y377" s="96">
        <f t="shared" si="90"/>
        <v>6008483.884</v>
      </c>
      <c r="Z377" s="96">
        <v>139529817.8284</v>
      </c>
      <c r="AA377" s="105">
        <f t="shared" si="86"/>
        <v>351685224.8593</v>
      </c>
    </row>
    <row r="378" ht="24.9" customHeight="1" spans="1:27">
      <c r="A378" s="94"/>
      <c r="B378" s="97"/>
      <c r="C378" s="91">
        <v>15</v>
      </c>
      <c r="D378" s="96" t="s">
        <v>875</v>
      </c>
      <c r="E378" s="96">
        <v>129473797.4616</v>
      </c>
      <c r="F378" s="96">
        <v>0</v>
      </c>
      <c r="G378" s="96">
        <v>77265601.9631</v>
      </c>
      <c r="H378" s="96">
        <v>8340705.5099</v>
      </c>
      <c r="I378" s="96">
        <v>6202181.9827</v>
      </c>
      <c r="J378" s="96">
        <v>0</v>
      </c>
      <c r="K378" s="96">
        <f t="shared" si="93"/>
        <v>6202181.9827</v>
      </c>
      <c r="L378" s="119">
        <v>175742111.7566</v>
      </c>
      <c r="M378" s="105">
        <f t="shared" si="85"/>
        <v>397024398.6739</v>
      </c>
      <c r="N378" s="104"/>
      <c r="O378" s="97"/>
      <c r="P378" s="106">
        <v>7</v>
      </c>
      <c r="Q378" s="97"/>
      <c r="R378" s="96" t="s">
        <v>876</v>
      </c>
      <c r="S378" s="96">
        <v>115479888.8515</v>
      </c>
      <c r="T378" s="96">
        <v>0</v>
      </c>
      <c r="U378" s="96">
        <v>68914508.5853</v>
      </c>
      <c r="V378" s="96">
        <v>5539179.0732</v>
      </c>
      <c r="W378" s="96">
        <v>5531831.9231</v>
      </c>
      <c r="X378" s="96">
        <v>0</v>
      </c>
      <c r="Y378" s="96">
        <f t="shared" si="90"/>
        <v>5531831.9231</v>
      </c>
      <c r="Z378" s="96">
        <v>131533794.4647</v>
      </c>
      <c r="AA378" s="105">
        <f t="shared" si="86"/>
        <v>326999202.8978</v>
      </c>
    </row>
    <row r="379" ht="24.9" customHeight="1" spans="1:27">
      <c r="A379" s="94"/>
      <c r="B379" s="97"/>
      <c r="C379" s="91">
        <v>16</v>
      </c>
      <c r="D379" s="96" t="s">
        <v>877</v>
      </c>
      <c r="E379" s="96">
        <v>100424221.6368</v>
      </c>
      <c r="F379" s="96">
        <v>0</v>
      </c>
      <c r="G379" s="96">
        <v>59929793.4299</v>
      </c>
      <c r="H379" s="96">
        <v>6632146.0331</v>
      </c>
      <c r="I379" s="96">
        <v>4810620.452</v>
      </c>
      <c r="J379" s="96">
        <v>0</v>
      </c>
      <c r="K379" s="96">
        <f t="shared" si="93"/>
        <v>4810620.452</v>
      </c>
      <c r="L379" s="119">
        <v>133699434.1277</v>
      </c>
      <c r="M379" s="105">
        <f t="shared" si="85"/>
        <v>305496215.6795</v>
      </c>
      <c r="N379" s="104"/>
      <c r="O379" s="97"/>
      <c r="P379" s="106">
        <v>8</v>
      </c>
      <c r="Q379" s="97"/>
      <c r="R379" s="96" t="s">
        <v>878</v>
      </c>
      <c r="S379" s="96">
        <v>100328336.9364</v>
      </c>
      <c r="T379" s="96">
        <v>0</v>
      </c>
      <c r="U379" s="96">
        <v>59872572.6698</v>
      </c>
      <c r="V379" s="96">
        <v>5221743.6208</v>
      </c>
      <c r="W379" s="96">
        <v>4806027.2882</v>
      </c>
      <c r="X379" s="96">
        <v>0</v>
      </c>
      <c r="Y379" s="96">
        <f t="shared" si="90"/>
        <v>4806027.2882</v>
      </c>
      <c r="Z379" s="96">
        <v>123722631.5669</v>
      </c>
      <c r="AA379" s="105">
        <f t="shared" si="86"/>
        <v>293951312.0821</v>
      </c>
    </row>
    <row r="380" ht="24.9" customHeight="1" spans="1:27">
      <c r="A380" s="94"/>
      <c r="B380" s="97"/>
      <c r="C380" s="91">
        <v>17</v>
      </c>
      <c r="D380" s="96" t="s">
        <v>879</v>
      </c>
      <c r="E380" s="96">
        <v>139732575.7732</v>
      </c>
      <c r="F380" s="96">
        <v>0</v>
      </c>
      <c r="G380" s="96">
        <v>83387695.3689</v>
      </c>
      <c r="H380" s="96">
        <v>8927324.5061</v>
      </c>
      <c r="I380" s="96">
        <v>6693608.1343</v>
      </c>
      <c r="J380" s="96">
        <v>0</v>
      </c>
      <c r="K380" s="96">
        <f t="shared" si="93"/>
        <v>6693608.1343</v>
      </c>
      <c r="L380" s="119">
        <v>190177098.4708</v>
      </c>
      <c r="M380" s="105">
        <f t="shared" si="85"/>
        <v>428918302.2533</v>
      </c>
      <c r="N380" s="104"/>
      <c r="O380" s="97"/>
      <c r="P380" s="106">
        <v>9</v>
      </c>
      <c r="Q380" s="97"/>
      <c r="R380" s="96" t="s">
        <v>880</v>
      </c>
      <c r="S380" s="96">
        <v>132317023.0148</v>
      </c>
      <c r="T380" s="96">
        <v>0</v>
      </c>
      <c r="U380" s="96">
        <v>78962343.2204</v>
      </c>
      <c r="V380" s="96">
        <v>6721529.988</v>
      </c>
      <c r="W380" s="96">
        <v>6338380.987</v>
      </c>
      <c r="X380" s="96">
        <v>0</v>
      </c>
      <c r="Y380" s="96">
        <f t="shared" si="90"/>
        <v>6338380.987</v>
      </c>
      <c r="Z380" s="96">
        <v>160628010.3978</v>
      </c>
      <c r="AA380" s="105">
        <f t="shared" si="86"/>
        <v>384967287.608</v>
      </c>
    </row>
    <row r="381" ht="24.9" customHeight="1" spans="1:27">
      <c r="A381" s="94"/>
      <c r="B381" s="97"/>
      <c r="C381" s="91">
        <v>18</v>
      </c>
      <c r="D381" s="96" t="s">
        <v>881</v>
      </c>
      <c r="E381" s="96">
        <v>93986103.312</v>
      </c>
      <c r="F381" s="96">
        <v>0</v>
      </c>
      <c r="G381" s="96">
        <v>56087741.2338</v>
      </c>
      <c r="H381" s="96">
        <v>6718939.7509</v>
      </c>
      <c r="I381" s="96">
        <v>4502215.3364</v>
      </c>
      <c r="J381" s="96">
        <v>0</v>
      </c>
      <c r="K381" s="96">
        <f t="shared" si="93"/>
        <v>4502215.3364</v>
      </c>
      <c r="L381" s="119">
        <v>135835174.9953</v>
      </c>
      <c r="M381" s="105">
        <f t="shared" si="85"/>
        <v>297130174.6284</v>
      </c>
      <c r="N381" s="104"/>
      <c r="O381" s="97"/>
      <c r="P381" s="106">
        <v>10</v>
      </c>
      <c r="Q381" s="97"/>
      <c r="R381" s="96" t="s">
        <v>882</v>
      </c>
      <c r="S381" s="96">
        <v>93317187.9917</v>
      </c>
      <c r="T381" s="96">
        <v>0</v>
      </c>
      <c r="U381" s="96">
        <v>55688555.0981</v>
      </c>
      <c r="V381" s="96">
        <v>5263331.0331</v>
      </c>
      <c r="W381" s="96">
        <v>4470172.2927</v>
      </c>
      <c r="X381" s="96">
        <v>0</v>
      </c>
      <c r="Y381" s="96">
        <f t="shared" si="90"/>
        <v>4470172.2927</v>
      </c>
      <c r="Z381" s="96">
        <v>124745976.7851</v>
      </c>
      <c r="AA381" s="105">
        <f t="shared" si="86"/>
        <v>283485223.2007</v>
      </c>
    </row>
    <row r="382" ht="24.9" customHeight="1" spans="1:27">
      <c r="A382" s="94"/>
      <c r="B382" s="97"/>
      <c r="C382" s="91">
        <v>19</v>
      </c>
      <c r="D382" s="96" t="s">
        <v>883</v>
      </c>
      <c r="E382" s="96">
        <v>124014543.4436</v>
      </c>
      <c r="F382" s="96">
        <v>0</v>
      </c>
      <c r="G382" s="96">
        <v>74007703.0196</v>
      </c>
      <c r="H382" s="96">
        <v>8398345.0424</v>
      </c>
      <c r="I382" s="96">
        <v>5940667.3939</v>
      </c>
      <c r="J382" s="96">
        <v>0</v>
      </c>
      <c r="K382" s="96">
        <f t="shared" si="93"/>
        <v>5940667.3939</v>
      </c>
      <c r="L382" s="119">
        <v>177160452.9465</v>
      </c>
      <c r="M382" s="105">
        <f t="shared" si="85"/>
        <v>389521711.846</v>
      </c>
      <c r="N382" s="104"/>
      <c r="O382" s="97"/>
      <c r="P382" s="106">
        <v>11</v>
      </c>
      <c r="Q382" s="97"/>
      <c r="R382" s="96" t="s">
        <v>884</v>
      </c>
      <c r="S382" s="96">
        <v>89383029.3031</v>
      </c>
      <c r="T382" s="96">
        <v>0</v>
      </c>
      <c r="U382" s="96">
        <v>53340781.6855</v>
      </c>
      <c r="V382" s="96">
        <v>4721261.4476</v>
      </c>
      <c r="W382" s="96">
        <v>4281714.3297</v>
      </c>
      <c r="X382" s="96">
        <v>0</v>
      </c>
      <c r="Y382" s="96">
        <f t="shared" si="90"/>
        <v>4281714.3297</v>
      </c>
      <c r="Z382" s="96">
        <v>111407221.4506</v>
      </c>
      <c r="AA382" s="105">
        <f t="shared" si="86"/>
        <v>263134008.2165</v>
      </c>
    </row>
    <row r="383" ht="24.9" customHeight="1" spans="1:27">
      <c r="A383" s="94"/>
      <c r="B383" s="97"/>
      <c r="C383" s="91">
        <v>20</v>
      </c>
      <c r="D383" s="96" t="s">
        <v>885</v>
      </c>
      <c r="E383" s="96">
        <v>103977149.7583</v>
      </c>
      <c r="F383" s="96">
        <v>0</v>
      </c>
      <c r="G383" s="96">
        <v>62050061.2788</v>
      </c>
      <c r="H383" s="96">
        <v>6755654.1982</v>
      </c>
      <c r="I383" s="96">
        <v>4980816.3312</v>
      </c>
      <c r="J383" s="96">
        <v>0</v>
      </c>
      <c r="K383" s="96">
        <f t="shared" si="93"/>
        <v>4980816.3312</v>
      </c>
      <c r="L383" s="119">
        <v>136738610.7221</v>
      </c>
      <c r="M383" s="105">
        <f t="shared" si="85"/>
        <v>314502292.2886</v>
      </c>
      <c r="N383" s="104"/>
      <c r="O383" s="97"/>
      <c r="P383" s="106">
        <v>12</v>
      </c>
      <c r="Q383" s="97"/>
      <c r="R383" s="96" t="s">
        <v>886</v>
      </c>
      <c r="S383" s="96">
        <v>95832276.4579</v>
      </c>
      <c r="T383" s="96">
        <v>0</v>
      </c>
      <c r="U383" s="96">
        <v>57189475.1925</v>
      </c>
      <c r="V383" s="96">
        <v>5034385.2815</v>
      </c>
      <c r="W383" s="96">
        <v>4590652.5495</v>
      </c>
      <c r="X383" s="96">
        <v>0</v>
      </c>
      <c r="Y383" s="96">
        <f t="shared" si="90"/>
        <v>4590652.5495</v>
      </c>
      <c r="Z383" s="96">
        <v>119112287.9602</v>
      </c>
      <c r="AA383" s="105">
        <f t="shared" si="86"/>
        <v>281759077.4416</v>
      </c>
    </row>
    <row r="384" ht="24.9" customHeight="1" spans="1:27">
      <c r="A384" s="94"/>
      <c r="B384" s="97"/>
      <c r="C384" s="91">
        <v>21</v>
      </c>
      <c r="D384" s="96" t="s">
        <v>887</v>
      </c>
      <c r="E384" s="96">
        <v>132532935.3801</v>
      </c>
      <c r="F384" s="96">
        <v>0</v>
      </c>
      <c r="G384" s="96">
        <v>79091192.4486</v>
      </c>
      <c r="H384" s="96">
        <v>8474771.766</v>
      </c>
      <c r="I384" s="96">
        <v>6348723.8349</v>
      </c>
      <c r="J384" s="96">
        <v>0</v>
      </c>
      <c r="K384" s="96">
        <f t="shared" si="93"/>
        <v>6348723.8349</v>
      </c>
      <c r="L384" s="119">
        <v>179041092.2491</v>
      </c>
      <c r="M384" s="105">
        <f t="shared" si="85"/>
        <v>405488715.6787</v>
      </c>
      <c r="N384" s="104"/>
      <c r="O384" s="97"/>
      <c r="P384" s="106">
        <v>13</v>
      </c>
      <c r="Q384" s="97"/>
      <c r="R384" s="96" t="s">
        <v>888</v>
      </c>
      <c r="S384" s="96">
        <v>104228935.033</v>
      </c>
      <c r="T384" s="96">
        <v>0</v>
      </c>
      <c r="U384" s="96">
        <v>62200318.2513</v>
      </c>
      <c r="V384" s="96">
        <v>5784547.1947</v>
      </c>
      <c r="W384" s="96">
        <v>4992877.5985</v>
      </c>
      <c r="X384" s="96">
        <v>0</v>
      </c>
      <c r="Y384" s="96">
        <f t="shared" si="90"/>
        <v>4992877.5985</v>
      </c>
      <c r="Z384" s="96">
        <v>137571590.0314</v>
      </c>
      <c r="AA384" s="105">
        <f t="shared" si="86"/>
        <v>314778268.1089</v>
      </c>
    </row>
    <row r="385" ht="24.9" customHeight="1" spans="1:27">
      <c r="A385" s="94"/>
      <c r="B385" s="97"/>
      <c r="C385" s="91">
        <v>22</v>
      </c>
      <c r="D385" s="96" t="s">
        <v>889</v>
      </c>
      <c r="E385" s="96">
        <v>148277635.3014</v>
      </c>
      <c r="F385" s="96">
        <v>0</v>
      </c>
      <c r="G385" s="96">
        <v>88487099.1185</v>
      </c>
      <c r="H385" s="96">
        <v>8750667.5802</v>
      </c>
      <c r="I385" s="96">
        <v>7102942.0326</v>
      </c>
      <c r="J385" s="96">
        <v>0</v>
      </c>
      <c r="K385" s="96">
        <f t="shared" si="93"/>
        <v>7102942.0326</v>
      </c>
      <c r="L385" s="119">
        <v>185830085.5119</v>
      </c>
      <c r="M385" s="105">
        <f t="shared" si="85"/>
        <v>438448429.5446</v>
      </c>
      <c r="N385" s="104"/>
      <c r="O385" s="97"/>
      <c r="P385" s="106">
        <v>14</v>
      </c>
      <c r="Q385" s="97"/>
      <c r="R385" s="96" t="s">
        <v>890</v>
      </c>
      <c r="S385" s="96">
        <v>114692086.0616</v>
      </c>
      <c r="T385" s="96">
        <v>0</v>
      </c>
      <c r="U385" s="96">
        <v>68444374.4117</v>
      </c>
      <c r="V385" s="96">
        <v>6444356.2148</v>
      </c>
      <c r="W385" s="96">
        <v>5494093.8141</v>
      </c>
      <c r="X385" s="96">
        <v>0</v>
      </c>
      <c r="Y385" s="96">
        <f t="shared" si="90"/>
        <v>5494093.8141</v>
      </c>
      <c r="Z385" s="96">
        <v>153807570.283</v>
      </c>
      <c r="AA385" s="105">
        <f t="shared" si="86"/>
        <v>348882480.7852</v>
      </c>
    </row>
    <row r="386" ht="24.9" customHeight="1" spans="1:27">
      <c r="A386" s="94"/>
      <c r="B386" s="98"/>
      <c r="C386" s="91">
        <v>23</v>
      </c>
      <c r="D386" s="96" t="s">
        <v>891</v>
      </c>
      <c r="E386" s="96">
        <v>151404276.4616</v>
      </c>
      <c r="F386" s="96">
        <v>0</v>
      </c>
      <c r="G386" s="96">
        <v>90352973.2652</v>
      </c>
      <c r="H386" s="96">
        <v>9847419.1313</v>
      </c>
      <c r="I386" s="96">
        <v>7252717.4918</v>
      </c>
      <c r="J386" s="96">
        <v>0</v>
      </c>
      <c r="K386" s="96">
        <f t="shared" si="93"/>
        <v>7252717.4918</v>
      </c>
      <c r="L386" s="119">
        <v>212817950.1587</v>
      </c>
      <c r="M386" s="105">
        <f t="shared" si="85"/>
        <v>471675336.5086</v>
      </c>
      <c r="N386" s="104"/>
      <c r="O386" s="97"/>
      <c r="P386" s="106">
        <v>15</v>
      </c>
      <c r="Q386" s="97"/>
      <c r="R386" s="96" t="s">
        <v>892</v>
      </c>
      <c r="S386" s="96">
        <v>106375762.7183</v>
      </c>
      <c r="T386" s="96">
        <v>0</v>
      </c>
      <c r="U386" s="96">
        <v>63481472.7139</v>
      </c>
      <c r="V386" s="96">
        <v>4907556.8117</v>
      </c>
      <c r="W386" s="96">
        <v>5095717.063</v>
      </c>
      <c r="X386" s="96">
        <v>0</v>
      </c>
      <c r="Y386" s="96">
        <f t="shared" si="90"/>
        <v>5095717.063</v>
      </c>
      <c r="Z386" s="96">
        <v>115991408.33</v>
      </c>
      <c r="AA386" s="105">
        <f t="shared" si="86"/>
        <v>295851917.6369</v>
      </c>
    </row>
    <row r="387" ht="24.9" customHeight="1" spans="1:27">
      <c r="A387" s="91"/>
      <c r="B387" s="99" t="s">
        <v>893</v>
      </c>
      <c r="C387" s="100"/>
      <c r="D387" s="101"/>
      <c r="E387" s="101">
        <f>SUM(E364:E386)</f>
        <v>2953993000.3797</v>
      </c>
      <c r="F387" s="101">
        <f t="shared" ref="F387:M387" si="97">SUM(F364:F386)</f>
        <v>0</v>
      </c>
      <c r="G387" s="101">
        <f t="shared" si="97"/>
        <v>1762843539.3425</v>
      </c>
      <c r="H387" s="101">
        <f t="shared" si="97"/>
        <v>186814289.9009</v>
      </c>
      <c r="I387" s="101">
        <f t="shared" si="97"/>
        <v>141505096.1916</v>
      </c>
      <c r="J387" s="101">
        <f t="shared" si="97"/>
        <v>0</v>
      </c>
      <c r="K387" s="101">
        <f t="shared" si="97"/>
        <v>141505096.1916</v>
      </c>
      <c r="L387" s="101">
        <f t="shared" si="97"/>
        <v>3918493316.541</v>
      </c>
      <c r="M387" s="101">
        <f t="shared" si="97"/>
        <v>8963649242.3557</v>
      </c>
      <c r="N387" s="133"/>
      <c r="O387" s="97"/>
      <c r="P387" s="106">
        <v>16</v>
      </c>
      <c r="Q387" s="97"/>
      <c r="R387" s="96" t="s">
        <v>894</v>
      </c>
      <c r="S387" s="96">
        <v>110861776.8328</v>
      </c>
      <c r="T387" s="96">
        <v>0</v>
      </c>
      <c r="U387" s="96">
        <v>66158574.8594</v>
      </c>
      <c r="V387" s="96">
        <v>5488215.9806</v>
      </c>
      <c r="W387" s="96">
        <v>5310610.5508</v>
      </c>
      <c r="X387" s="96">
        <v>0</v>
      </c>
      <c r="Y387" s="96">
        <f t="shared" si="90"/>
        <v>5310610.5508</v>
      </c>
      <c r="Z387" s="96">
        <v>130279741.0338</v>
      </c>
      <c r="AA387" s="105">
        <f t="shared" si="86"/>
        <v>318098919.2574</v>
      </c>
    </row>
    <row r="388" ht="24.9" customHeight="1" spans="1:27">
      <c r="A388" s="94">
        <v>19</v>
      </c>
      <c r="B388" s="95" t="s">
        <v>104</v>
      </c>
      <c r="C388" s="91">
        <v>1</v>
      </c>
      <c r="D388" s="96" t="s">
        <v>895</v>
      </c>
      <c r="E388" s="96">
        <v>97159170.5554</v>
      </c>
      <c r="F388" s="96">
        <f t="shared" ref="F388:F412" si="98">-11651464.66</f>
        <v>-11651464.66</v>
      </c>
      <c r="G388" s="96">
        <v>57981320.9035</v>
      </c>
      <c r="H388" s="96">
        <v>6700352.2078</v>
      </c>
      <c r="I388" s="96">
        <v>4654214.7438</v>
      </c>
      <c r="J388" s="96">
        <v>0</v>
      </c>
      <c r="K388" s="96">
        <f t="shared" si="93"/>
        <v>4654214.7438</v>
      </c>
      <c r="L388" s="119">
        <v>149826772.2256</v>
      </c>
      <c r="M388" s="105">
        <f t="shared" si="85"/>
        <v>304670365.9761</v>
      </c>
      <c r="N388" s="104"/>
      <c r="O388" s="98"/>
      <c r="P388" s="106">
        <v>17</v>
      </c>
      <c r="Q388" s="98"/>
      <c r="R388" s="96" t="s">
        <v>896</v>
      </c>
      <c r="S388" s="96">
        <v>110598330.4674</v>
      </c>
      <c r="T388" s="96">
        <v>0</v>
      </c>
      <c r="U388" s="96">
        <v>66001358.9408</v>
      </c>
      <c r="V388" s="96">
        <v>5312227.893</v>
      </c>
      <c r="W388" s="96">
        <v>5297990.6822</v>
      </c>
      <c r="X388" s="96">
        <v>0</v>
      </c>
      <c r="Y388" s="96">
        <f t="shared" si="90"/>
        <v>5297990.6822</v>
      </c>
      <c r="Z388" s="96">
        <v>125949186.2404</v>
      </c>
      <c r="AA388" s="105">
        <f t="shared" si="86"/>
        <v>313159094.2238</v>
      </c>
    </row>
    <row r="389" ht="24.9" customHeight="1" spans="1:27">
      <c r="A389" s="94"/>
      <c r="B389" s="97"/>
      <c r="C389" s="91">
        <v>2</v>
      </c>
      <c r="D389" s="96" t="s">
        <v>897</v>
      </c>
      <c r="E389" s="96">
        <v>99516524.5529</v>
      </c>
      <c r="F389" s="96">
        <f t="shared" si="98"/>
        <v>-11651464.66</v>
      </c>
      <c r="G389" s="96">
        <v>59388110.3792</v>
      </c>
      <c r="H389" s="96">
        <v>6891639.9724</v>
      </c>
      <c r="I389" s="96">
        <v>4767139.048</v>
      </c>
      <c r="J389" s="96">
        <v>0</v>
      </c>
      <c r="K389" s="96">
        <f t="shared" ref="K389:K412" si="99">I389-J389</f>
        <v>4767139.048</v>
      </c>
      <c r="L389" s="119">
        <v>154533807.5546</v>
      </c>
      <c r="M389" s="105">
        <f t="shared" si="85"/>
        <v>313445756.8471</v>
      </c>
      <c r="N389" s="104"/>
      <c r="O389" s="91"/>
      <c r="P389" s="100"/>
      <c r="Q389" s="111"/>
      <c r="R389" s="101"/>
      <c r="S389" s="101">
        <f t="shared" ref="S389:W389" si="100">SUM(S372:S388)</f>
        <v>1873609134.6003</v>
      </c>
      <c r="T389" s="101">
        <f t="shared" si="100"/>
        <v>0</v>
      </c>
      <c r="U389" s="101">
        <f t="shared" si="100"/>
        <v>1118106832.9411</v>
      </c>
      <c r="V389" s="101">
        <f t="shared" si="100"/>
        <v>95480968.4724</v>
      </c>
      <c r="W389" s="101">
        <f t="shared" si="100"/>
        <v>89751479.0259</v>
      </c>
      <c r="X389" s="101">
        <f t="shared" ref="X389" si="101">SUM(X372:X388)</f>
        <v>0</v>
      </c>
      <c r="Y389" s="101">
        <f t="shared" si="90"/>
        <v>89751479.0259</v>
      </c>
      <c r="Z389" s="101">
        <f>SUM(Z372:Z388)</f>
        <v>2268430965.3486</v>
      </c>
      <c r="AA389" s="101">
        <f>SUM(AA372:AA388)</f>
        <v>5445379380.3883</v>
      </c>
    </row>
    <row r="390" ht="24.9" customHeight="1" spans="1:27">
      <c r="A390" s="94"/>
      <c r="B390" s="97"/>
      <c r="C390" s="91">
        <v>3</v>
      </c>
      <c r="D390" s="96" t="s">
        <v>898</v>
      </c>
      <c r="E390" s="96">
        <v>90739464.0931</v>
      </c>
      <c r="F390" s="96">
        <f t="shared" si="98"/>
        <v>-11651464.66</v>
      </c>
      <c r="G390" s="96">
        <v>54150256.2868</v>
      </c>
      <c r="H390" s="96">
        <v>6565509.6216</v>
      </c>
      <c r="I390" s="96">
        <v>4346691.6114</v>
      </c>
      <c r="J390" s="96">
        <v>0</v>
      </c>
      <c r="K390" s="96">
        <f t="shared" si="99"/>
        <v>4346691.6114</v>
      </c>
      <c r="L390" s="119">
        <v>146508688.5054</v>
      </c>
      <c r="M390" s="105">
        <f t="shared" si="85"/>
        <v>290659145.4583</v>
      </c>
      <c r="N390" s="104"/>
      <c r="O390" s="95">
        <v>36</v>
      </c>
      <c r="P390" s="106">
        <v>1</v>
      </c>
      <c r="Q390" s="95" t="s">
        <v>121</v>
      </c>
      <c r="R390" s="96" t="s">
        <v>899</v>
      </c>
      <c r="S390" s="96">
        <v>104102937.2063</v>
      </c>
      <c r="T390" s="96">
        <v>0</v>
      </c>
      <c r="U390" s="96">
        <v>62125126.9916</v>
      </c>
      <c r="V390" s="96">
        <v>5738664.7517</v>
      </c>
      <c r="W390" s="96">
        <v>4986841.9259</v>
      </c>
      <c r="X390" s="96">
        <v>0</v>
      </c>
      <c r="Y390" s="96">
        <f t="shared" si="90"/>
        <v>4986841.9259</v>
      </c>
      <c r="Z390" s="96">
        <v>132868472.9488</v>
      </c>
      <c r="AA390" s="105">
        <f t="shared" si="86"/>
        <v>309822043.8243</v>
      </c>
    </row>
    <row r="391" ht="24.9" customHeight="1" spans="1:27">
      <c r="A391" s="94"/>
      <c r="B391" s="97"/>
      <c r="C391" s="91">
        <v>4</v>
      </c>
      <c r="D391" s="96" t="s">
        <v>900</v>
      </c>
      <c r="E391" s="96">
        <v>98439773.8777</v>
      </c>
      <c r="F391" s="96">
        <f t="shared" si="98"/>
        <v>-11651464.66</v>
      </c>
      <c r="G391" s="96">
        <v>58745541.8385</v>
      </c>
      <c r="H391" s="96">
        <v>6876185.0294</v>
      </c>
      <c r="I391" s="96">
        <v>4715559.4715</v>
      </c>
      <c r="J391" s="96">
        <v>0</v>
      </c>
      <c r="K391" s="96">
        <f t="shared" si="99"/>
        <v>4715559.4715</v>
      </c>
      <c r="L391" s="119">
        <v>154153506.3735</v>
      </c>
      <c r="M391" s="105">
        <f t="shared" si="85"/>
        <v>311279101.9306</v>
      </c>
      <c r="N391" s="104"/>
      <c r="O391" s="97"/>
      <c r="P391" s="106">
        <v>2</v>
      </c>
      <c r="Q391" s="97"/>
      <c r="R391" s="96" t="s">
        <v>901</v>
      </c>
      <c r="S391" s="96">
        <v>100797662.0317</v>
      </c>
      <c r="T391" s="96">
        <v>0</v>
      </c>
      <c r="U391" s="96">
        <v>60152650.081</v>
      </c>
      <c r="V391" s="96">
        <v>6271645.302</v>
      </c>
      <c r="W391" s="96">
        <v>4828509.3634</v>
      </c>
      <c r="X391" s="96">
        <v>0</v>
      </c>
      <c r="Y391" s="96">
        <f t="shared" si="90"/>
        <v>4828509.3634</v>
      </c>
      <c r="Z391" s="96">
        <v>145983573.5702</v>
      </c>
      <c r="AA391" s="105">
        <f t="shared" si="86"/>
        <v>318034040.3483</v>
      </c>
    </row>
    <row r="392" ht="24.9" customHeight="1" spans="1:27">
      <c r="A392" s="94"/>
      <c r="B392" s="97"/>
      <c r="C392" s="91">
        <v>5</v>
      </c>
      <c r="D392" s="96" t="s">
        <v>902</v>
      </c>
      <c r="E392" s="96">
        <v>119312246.4934</v>
      </c>
      <c r="F392" s="96">
        <f t="shared" si="98"/>
        <v>-11651464.66</v>
      </c>
      <c r="G392" s="96">
        <v>71201530.5617</v>
      </c>
      <c r="H392" s="96">
        <v>7930083.1527</v>
      </c>
      <c r="I392" s="96">
        <v>5715413.3116</v>
      </c>
      <c r="J392" s="96">
        <v>0</v>
      </c>
      <c r="K392" s="96">
        <f t="shared" si="99"/>
        <v>5715413.3116</v>
      </c>
      <c r="L392" s="119">
        <v>180086872.8459</v>
      </c>
      <c r="M392" s="105">
        <f t="shared" ref="M392:M413" si="102">E392+F392+G392+H392+K392+L392</f>
        <v>372594681.7053</v>
      </c>
      <c r="N392" s="104"/>
      <c r="O392" s="97"/>
      <c r="P392" s="106">
        <v>3</v>
      </c>
      <c r="Q392" s="97"/>
      <c r="R392" s="96" t="s">
        <v>903</v>
      </c>
      <c r="S392" s="96">
        <v>118957751.5958</v>
      </c>
      <c r="T392" s="96">
        <v>0</v>
      </c>
      <c r="U392" s="96">
        <v>70989979.9452</v>
      </c>
      <c r="V392" s="96">
        <v>6566985.2022</v>
      </c>
      <c r="W392" s="96">
        <v>5698431.9463</v>
      </c>
      <c r="X392" s="96">
        <v>0</v>
      </c>
      <c r="Y392" s="96">
        <f t="shared" si="90"/>
        <v>5698431.9463</v>
      </c>
      <c r="Z392" s="96">
        <v>153251029.2154</v>
      </c>
      <c r="AA392" s="105">
        <f t="shared" ref="AA392:AA412" si="103">S392+T392+U392+V392+Y392+Z392</f>
        <v>355464177.9049</v>
      </c>
    </row>
    <row r="393" ht="24.9" customHeight="1" spans="1:27">
      <c r="A393" s="94"/>
      <c r="B393" s="97"/>
      <c r="C393" s="91">
        <v>6</v>
      </c>
      <c r="D393" s="96" t="s">
        <v>904</v>
      </c>
      <c r="E393" s="96">
        <v>95056653.7004</v>
      </c>
      <c r="F393" s="96">
        <f t="shared" si="98"/>
        <v>-11651464.66</v>
      </c>
      <c r="G393" s="96">
        <v>56726609.652</v>
      </c>
      <c r="H393" s="96">
        <v>6661583.4713</v>
      </c>
      <c r="I393" s="96">
        <v>4553497.9006</v>
      </c>
      <c r="J393" s="96">
        <v>0</v>
      </c>
      <c r="K393" s="96">
        <f t="shared" si="99"/>
        <v>4553497.9006</v>
      </c>
      <c r="L393" s="119">
        <v>148872786.4191</v>
      </c>
      <c r="M393" s="105">
        <f t="shared" si="102"/>
        <v>300219666.4834</v>
      </c>
      <c r="N393" s="104"/>
      <c r="O393" s="97"/>
      <c r="P393" s="106">
        <v>4</v>
      </c>
      <c r="Q393" s="97"/>
      <c r="R393" s="96" t="s">
        <v>905</v>
      </c>
      <c r="S393" s="96">
        <v>131294653.6239</v>
      </c>
      <c r="T393" s="96">
        <v>0</v>
      </c>
      <c r="U393" s="96">
        <v>78352227.5988</v>
      </c>
      <c r="V393" s="96">
        <v>7119780.0882</v>
      </c>
      <c r="W393" s="96">
        <v>6289406.4367</v>
      </c>
      <c r="X393" s="96">
        <v>0</v>
      </c>
      <c r="Y393" s="96">
        <f t="shared" si="90"/>
        <v>6289406.4367</v>
      </c>
      <c r="Z393" s="96">
        <v>166853702.9893</v>
      </c>
      <c r="AA393" s="105">
        <f t="shared" si="103"/>
        <v>389909770.7369</v>
      </c>
    </row>
    <row r="394" ht="24.9" customHeight="1" spans="1:27">
      <c r="A394" s="94"/>
      <c r="B394" s="97"/>
      <c r="C394" s="91">
        <v>7</v>
      </c>
      <c r="D394" s="96" t="s">
        <v>906</v>
      </c>
      <c r="E394" s="96">
        <v>153431778.3377</v>
      </c>
      <c r="F394" s="96">
        <f t="shared" si="98"/>
        <v>-11651464.66</v>
      </c>
      <c r="G394" s="96">
        <v>91562918.1036</v>
      </c>
      <c r="H394" s="96">
        <v>9622220.2596</v>
      </c>
      <c r="I394" s="96">
        <v>7349840.8932</v>
      </c>
      <c r="J394" s="96">
        <v>0</v>
      </c>
      <c r="K394" s="96">
        <f t="shared" si="99"/>
        <v>7349840.8932</v>
      </c>
      <c r="L394" s="119">
        <v>221725443.7331</v>
      </c>
      <c r="M394" s="105">
        <f t="shared" si="102"/>
        <v>472040736.6672</v>
      </c>
      <c r="N394" s="104"/>
      <c r="O394" s="97"/>
      <c r="P394" s="106">
        <v>5</v>
      </c>
      <c r="Q394" s="97"/>
      <c r="R394" s="96" t="s">
        <v>907</v>
      </c>
      <c r="S394" s="96">
        <v>114278003.6807</v>
      </c>
      <c r="T394" s="96">
        <v>0</v>
      </c>
      <c r="U394" s="96">
        <v>68197263.992</v>
      </c>
      <c r="V394" s="96">
        <v>6482257.717</v>
      </c>
      <c r="W394" s="96">
        <v>5474258.0302</v>
      </c>
      <c r="X394" s="96">
        <v>0</v>
      </c>
      <c r="Y394" s="96">
        <f t="shared" si="90"/>
        <v>5474258.0302</v>
      </c>
      <c r="Z394" s="96">
        <v>151166132.3233</v>
      </c>
      <c r="AA394" s="105">
        <f t="shared" si="103"/>
        <v>345597915.7432</v>
      </c>
    </row>
    <row r="395" ht="24.9" customHeight="1" spans="1:27">
      <c r="A395" s="94"/>
      <c r="B395" s="97"/>
      <c r="C395" s="91">
        <v>8</v>
      </c>
      <c r="D395" s="96" t="s">
        <v>908</v>
      </c>
      <c r="E395" s="96">
        <v>104535492.7571</v>
      </c>
      <c r="F395" s="96">
        <f t="shared" si="98"/>
        <v>-11651464.66</v>
      </c>
      <c r="G395" s="96">
        <v>62383261.5768</v>
      </c>
      <c r="H395" s="96">
        <v>7104414.1685</v>
      </c>
      <c r="I395" s="96">
        <v>5007562.63</v>
      </c>
      <c r="J395" s="96">
        <v>0</v>
      </c>
      <c r="K395" s="96">
        <f t="shared" si="99"/>
        <v>5007562.63</v>
      </c>
      <c r="L395" s="119">
        <v>159769561.4497</v>
      </c>
      <c r="M395" s="105">
        <f t="shared" si="102"/>
        <v>327148827.9221</v>
      </c>
      <c r="N395" s="104"/>
      <c r="O395" s="97"/>
      <c r="P395" s="106">
        <v>6</v>
      </c>
      <c r="Q395" s="97"/>
      <c r="R395" s="96" t="s">
        <v>909</v>
      </c>
      <c r="S395" s="96">
        <v>158681592.4951</v>
      </c>
      <c r="T395" s="96">
        <v>0</v>
      </c>
      <c r="U395" s="96">
        <v>94695830.3918</v>
      </c>
      <c r="V395" s="96">
        <v>8615648.9737</v>
      </c>
      <c r="W395" s="96">
        <v>7601322.6867</v>
      </c>
      <c r="X395" s="96">
        <v>0</v>
      </c>
      <c r="Y395" s="96">
        <f t="shared" si="90"/>
        <v>7601322.6867</v>
      </c>
      <c r="Z395" s="96">
        <v>203662683.9938</v>
      </c>
      <c r="AA395" s="105">
        <f t="shared" si="103"/>
        <v>473257078.5411</v>
      </c>
    </row>
    <row r="396" ht="24.9" customHeight="1" spans="1:27">
      <c r="A396" s="94"/>
      <c r="B396" s="97"/>
      <c r="C396" s="91">
        <v>9</v>
      </c>
      <c r="D396" s="96" t="s">
        <v>910</v>
      </c>
      <c r="E396" s="96">
        <v>112371596.9311</v>
      </c>
      <c r="F396" s="96">
        <f t="shared" si="98"/>
        <v>-11651464.66</v>
      </c>
      <c r="G396" s="96">
        <v>67059584.647</v>
      </c>
      <c r="H396" s="96">
        <v>7312482.6092</v>
      </c>
      <c r="I396" s="96">
        <v>5382935.4473</v>
      </c>
      <c r="J396" s="96">
        <v>0</v>
      </c>
      <c r="K396" s="96">
        <f t="shared" si="99"/>
        <v>5382935.4473</v>
      </c>
      <c r="L396" s="119">
        <v>164889520.3948</v>
      </c>
      <c r="M396" s="105">
        <f t="shared" si="102"/>
        <v>345364655.3694</v>
      </c>
      <c r="N396" s="104"/>
      <c r="O396" s="97"/>
      <c r="P396" s="106">
        <v>7</v>
      </c>
      <c r="Q396" s="97"/>
      <c r="R396" s="96" t="s">
        <v>911</v>
      </c>
      <c r="S396" s="96">
        <v>120511785.2372</v>
      </c>
      <c r="T396" s="96">
        <v>0</v>
      </c>
      <c r="U396" s="96">
        <v>71917374.8864</v>
      </c>
      <c r="V396" s="96">
        <v>7399856.142</v>
      </c>
      <c r="W396" s="96">
        <v>5772874.8037</v>
      </c>
      <c r="X396" s="96">
        <v>0</v>
      </c>
      <c r="Y396" s="96">
        <f t="shared" si="90"/>
        <v>5772874.8037</v>
      </c>
      <c r="Z396" s="96">
        <v>173745559.7864</v>
      </c>
      <c r="AA396" s="105">
        <f t="shared" si="103"/>
        <v>379347450.8557</v>
      </c>
    </row>
    <row r="397" ht="24.9" customHeight="1" spans="1:27">
      <c r="A397" s="94"/>
      <c r="B397" s="97"/>
      <c r="C397" s="91">
        <v>10</v>
      </c>
      <c r="D397" s="96" t="s">
        <v>912</v>
      </c>
      <c r="E397" s="96">
        <v>113158615.7592</v>
      </c>
      <c r="F397" s="96">
        <f t="shared" si="98"/>
        <v>-11651464.66</v>
      </c>
      <c r="G397" s="96">
        <v>67529250.9787</v>
      </c>
      <c r="H397" s="96">
        <v>7581045.0888</v>
      </c>
      <c r="I397" s="96">
        <v>5420636.0022</v>
      </c>
      <c r="J397" s="96">
        <v>0</v>
      </c>
      <c r="K397" s="96">
        <f t="shared" si="99"/>
        <v>5420636.0022</v>
      </c>
      <c r="L397" s="119">
        <v>171498061.6289</v>
      </c>
      <c r="M397" s="105">
        <f t="shared" si="102"/>
        <v>353536144.7978</v>
      </c>
      <c r="N397" s="104"/>
      <c r="O397" s="97"/>
      <c r="P397" s="106">
        <v>8</v>
      </c>
      <c r="Q397" s="97"/>
      <c r="R397" s="96" t="s">
        <v>826</v>
      </c>
      <c r="S397" s="96">
        <v>109337002.1746</v>
      </c>
      <c r="T397" s="96">
        <v>0</v>
      </c>
      <c r="U397" s="96">
        <v>65248640.6941</v>
      </c>
      <c r="V397" s="96">
        <v>6172681.1151</v>
      </c>
      <c r="W397" s="96">
        <v>5237569.286</v>
      </c>
      <c r="X397" s="96">
        <v>0</v>
      </c>
      <c r="Y397" s="96">
        <f t="shared" si="90"/>
        <v>5237569.286</v>
      </c>
      <c r="Z397" s="96">
        <v>143548352.87</v>
      </c>
      <c r="AA397" s="105">
        <f t="shared" si="103"/>
        <v>329544246.1398</v>
      </c>
    </row>
    <row r="398" ht="24.9" customHeight="1" spans="1:27">
      <c r="A398" s="94"/>
      <c r="B398" s="97"/>
      <c r="C398" s="91">
        <v>11</v>
      </c>
      <c r="D398" s="96" t="s">
        <v>913</v>
      </c>
      <c r="E398" s="96">
        <v>104882397.6504</v>
      </c>
      <c r="F398" s="96">
        <f t="shared" si="98"/>
        <v>-11651464.66</v>
      </c>
      <c r="G398" s="96">
        <v>62590282.7343</v>
      </c>
      <c r="H398" s="96">
        <v>6426176.2636</v>
      </c>
      <c r="I398" s="96">
        <v>5024180.4115</v>
      </c>
      <c r="J398" s="96">
        <v>0</v>
      </c>
      <c r="K398" s="96">
        <f t="shared" si="99"/>
        <v>5024180.4115</v>
      </c>
      <c r="L398" s="119">
        <v>143080099.9598</v>
      </c>
      <c r="M398" s="105">
        <f t="shared" si="102"/>
        <v>310351672.3596</v>
      </c>
      <c r="N398" s="104"/>
      <c r="O398" s="97"/>
      <c r="P398" s="106">
        <v>9</v>
      </c>
      <c r="Q398" s="97"/>
      <c r="R398" s="96" t="s">
        <v>914</v>
      </c>
      <c r="S398" s="96">
        <v>118196391.2909</v>
      </c>
      <c r="T398" s="96">
        <v>0</v>
      </c>
      <c r="U398" s="96">
        <v>70535625.756</v>
      </c>
      <c r="V398" s="96">
        <v>6557657.2961</v>
      </c>
      <c r="W398" s="96">
        <v>5661960.5114</v>
      </c>
      <c r="X398" s="96">
        <v>0</v>
      </c>
      <c r="Y398" s="96">
        <f t="shared" si="90"/>
        <v>5661960.5114</v>
      </c>
      <c r="Z398" s="96">
        <v>153021496.586</v>
      </c>
      <c r="AA398" s="105">
        <f t="shared" si="103"/>
        <v>353973131.4404</v>
      </c>
    </row>
    <row r="399" ht="24.9" customHeight="1" spans="1:27">
      <c r="A399" s="94"/>
      <c r="B399" s="97"/>
      <c r="C399" s="91">
        <v>12</v>
      </c>
      <c r="D399" s="96" t="s">
        <v>915</v>
      </c>
      <c r="E399" s="96">
        <v>102751597.5112</v>
      </c>
      <c r="F399" s="96">
        <f t="shared" si="98"/>
        <v>-11651464.66</v>
      </c>
      <c r="G399" s="96">
        <v>61318692.9714</v>
      </c>
      <c r="H399" s="96">
        <v>6995250.197</v>
      </c>
      <c r="I399" s="96">
        <v>4922108.7144</v>
      </c>
      <c r="J399" s="96">
        <v>0</v>
      </c>
      <c r="K399" s="96">
        <f t="shared" si="99"/>
        <v>4922108.7144</v>
      </c>
      <c r="L399" s="119">
        <v>157083353.7258</v>
      </c>
      <c r="M399" s="105">
        <f t="shared" si="102"/>
        <v>321419538.4598</v>
      </c>
      <c r="N399" s="104"/>
      <c r="O399" s="97"/>
      <c r="P399" s="106">
        <v>10</v>
      </c>
      <c r="Q399" s="97"/>
      <c r="R399" s="96" t="s">
        <v>916</v>
      </c>
      <c r="S399" s="96">
        <v>156009597.2066</v>
      </c>
      <c r="T399" s="96">
        <v>0</v>
      </c>
      <c r="U399" s="96">
        <v>93101273.5899</v>
      </c>
      <c r="V399" s="96">
        <v>7525657.4672</v>
      </c>
      <c r="W399" s="96">
        <v>7473326.1239</v>
      </c>
      <c r="X399" s="96">
        <v>0</v>
      </c>
      <c r="Y399" s="96">
        <f t="shared" si="90"/>
        <v>7473326.1239</v>
      </c>
      <c r="Z399" s="96">
        <v>176841164.3768</v>
      </c>
      <c r="AA399" s="105">
        <f t="shared" si="103"/>
        <v>440951018.7644</v>
      </c>
    </row>
    <row r="400" ht="24.9" customHeight="1" spans="1:27">
      <c r="A400" s="94"/>
      <c r="B400" s="97"/>
      <c r="C400" s="91">
        <v>13</v>
      </c>
      <c r="D400" s="96" t="s">
        <v>917</v>
      </c>
      <c r="E400" s="96">
        <v>107360892.0381</v>
      </c>
      <c r="F400" s="96">
        <f t="shared" si="98"/>
        <v>-11651464.66</v>
      </c>
      <c r="G400" s="96">
        <v>64069364.7151</v>
      </c>
      <c r="H400" s="96">
        <v>7141283.8819</v>
      </c>
      <c r="I400" s="96">
        <v>5142907.7026</v>
      </c>
      <c r="J400" s="96">
        <v>0</v>
      </c>
      <c r="K400" s="96">
        <f t="shared" si="99"/>
        <v>5142907.7026</v>
      </c>
      <c r="L400" s="119">
        <v>160676817.8221</v>
      </c>
      <c r="M400" s="105">
        <f t="shared" si="102"/>
        <v>332739801.4998</v>
      </c>
      <c r="N400" s="104"/>
      <c r="O400" s="97"/>
      <c r="P400" s="106">
        <v>11</v>
      </c>
      <c r="Q400" s="97"/>
      <c r="R400" s="96" t="s">
        <v>918</v>
      </c>
      <c r="S400" s="96">
        <v>97409267.1854</v>
      </c>
      <c r="T400" s="96">
        <v>0</v>
      </c>
      <c r="U400" s="96">
        <v>58130570.1495</v>
      </c>
      <c r="V400" s="96">
        <v>5659467.1264</v>
      </c>
      <c r="W400" s="96">
        <v>4666195.1201</v>
      </c>
      <c r="X400" s="96">
        <v>0</v>
      </c>
      <c r="Y400" s="96">
        <f t="shared" ref="Y400:Y412" si="104">W400-X400</f>
        <v>4666195.1201</v>
      </c>
      <c r="Z400" s="96">
        <v>130919649.8178</v>
      </c>
      <c r="AA400" s="105">
        <f t="shared" si="103"/>
        <v>296785149.3992</v>
      </c>
    </row>
    <row r="401" ht="24.9" customHeight="1" spans="1:27">
      <c r="A401" s="94"/>
      <c r="B401" s="97"/>
      <c r="C401" s="91">
        <v>14</v>
      </c>
      <c r="D401" s="96" t="s">
        <v>919</v>
      </c>
      <c r="E401" s="96">
        <v>95766397.4659</v>
      </c>
      <c r="F401" s="96">
        <f t="shared" si="98"/>
        <v>-11651464.66</v>
      </c>
      <c r="G401" s="96">
        <v>57150160.8288</v>
      </c>
      <c r="H401" s="96">
        <v>6561365.2126</v>
      </c>
      <c r="I401" s="96">
        <v>4587496.7489</v>
      </c>
      <c r="J401" s="96">
        <v>0</v>
      </c>
      <c r="K401" s="96">
        <f t="shared" si="99"/>
        <v>4587496.7489</v>
      </c>
      <c r="L401" s="119">
        <v>146406706.6586</v>
      </c>
      <c r="M401" s="105">
        <f t="shared" si="102"/>
        <v>298820662.2548</v>
      </c>
      <c r="N401" s="104"/>
      <c r="O401" s="97"/>
      <c r="P401" s="106">
        <v>12</v>
      </c>
      <c r="Q401" s="97"/>
      <c r="R401" s="96" t="s">
        <v>920</v>
      </c>
      <c r="S401" s="96">
        <v>112509313.6392</v>
      </c>
      <c r="T401" s="96">
        <v>0</v>
      </c>
      <c r="U401" s="96">
        <v>67141769.3405</v>
      </c>
      <c r="V401" s="96">
        <v>6609325.0576</v>
      </c>
      <c r="W401" s="96">
        <v>5389532.4894</v>
      </c>
      <c r="X401" s="96">
        <v>0</v>
      </c>
      <c r="Y401" s="96">
        <f t="shared" si="104"/>
        <v>5389532.4894</v>
      </c>
      <c r="Z401" s="96">
        <v>154292889.8698</v>
      </c>
      <c r="AA401" s="105">
        <f t="shared" si="103"/>
        <v>345942830.3965</v>
      </c>
    </row>
    <row r="402" ht="24.9" customHeight="1" spans="1:27">
      <c r="A402" s="94"/>
      <c r="B402" s="97"/>
      <c r="C402" s="91">
        <v>15</v>
      </c>
      <c r="D402" s="96" t="s">
        <v>921</v>
      </c>
      <c r="E402" s="96">
        <v>95266665.2396</v>
      </c>
      <c r="F402" s="96">
        <f t="shared" si="98"/>
        <v>-11651464.66</v>
      </c>
      <c r="G402" s="96">
        <v>56851937.4659</v>
      </c>
      <c r="H402" s="96">
        <v>6011890.6312</v>
      </c>
      <c r="I402" s="96">
        <v>4563558.0812</v>
      </c>
      <c r="J402" s="96">
        <v>0</v>
      </c>
      <c r="K402" s="96">
        <f t="shared" si="99"/>
        <v>4563558.0812</v>
      </c>
      <c r="L402" s="119">
        <v>132885735.9205</v>
      </c>
      <c r="M402" s="105">
        <f t="shared" si="102"/>
        <v>283928322.6784</v>
      </c>
      <c r="N402" s="104"/>
      <c r="O402" s="97"/>
      <c r="P402" s="106">
        <v>13</v>
      </c>
      <c r="Q402" s="97"/>
      <c r="R402" s="96" t="s">
        <v>922</v>
      </c>
      <c r="S402" s="96">
        <v>119199919.1617</v>
      </c>
      <c r="T402" s="96">
        <v>0</v>
      </c>
      <c r="U402" s="96">
        <v>71134497.393</v>
      </c>
      <c r="V402" s="96">
        <v>7216415.2844</v>
      </c>
      <c r="W402" s="96">
        <v>5710032.4967</v>
      </c>
      <c r="X402" s="96">
        <v>0</v>
      </c>
      <c r="Y402" s="96">
        <f t="shared" si="104"/>
        <v>5710032.4967</v>
      </c>
      <c r="Z402" s="96">
        <v>169231614.0062</v>
      </c>
      <c r="AA402" s="105">
        <f t="shared" si="103"/>
        <v>372492478.342</v>
      </c>
    </row>
    <row r="403" ht="24.9" customHeight="1" spans="1:27">
      <c r="A403" s="94"/>
      <c r="B403" s="97"/>
      <c r="C403" s="91">
        <v>16</v>
      </c>
      <c r="D403" s="96" t="s">
        <v>923</v>
      </c>
      <c r="E403" s="96">
        <v>102961436.0755</v>
      </c>
      <c r="F403" s="96">
        <f t="shared" si="98"/>
        <v>-11651464.66</v>
      </c>
      <c r="G403" s="96">
        <v>61443917.5597</v>
      </c>
      <c r="H403" s="96">
        <v>7021382.6663</v>
      </c>
      <c r="I403" s="96">
        <v>4932160.6091</v>
      </c>
      <c r="J403" s="96">
        <v>0</v>
      </c>
      <c r="K403" s="96">
        <f t="shared" si="99"/>
        <v>4932160.6091</v>
      </c>
      <c r="L403" s="119">
        <v>157726397.763</v>
      </c>
      <c r="M403" s="105">
        <f t="shared" si="102"/>
        <v>322433830.0136</v>
      </c>
      <c r="N403" s="104"/>
      <c r="O403" s="98"/>
      <c r="P403" s="106">
        <v>14</v>
      </c>
      <c r="Q403" s="98"/>
      <c r="R403" s="96" t="s">
        <v>924</v>
      </c>
      <c r="S403" s="96">
        <v>131645223.8618</v>
      </c>
      <c r="T403" s="96">
        <v>0</v>
      </c>
      <c r="U403" s="96">
        <v>78561436.1105</v>
      </c>
      <c r="V403" s="96">
        <v>7548792.1075</v>
      </c>
      <c r="W403" s="96">
        <v>6306199.7992</v>
      </c>
      <c r="X403" s="96">
        <v>0</v>
      </c>
      <c r="Y403" s="96">
        <f t="shared" si="104"/>
        <v>6306199.7992</v>
      </c>
      <c r="Z403" s="96">
        <v>177410440.5651</v>
      </c>
      <c r="AA403" s="105">
        <f t="shared" si="103"/>
        <v>401472092.4441</v>
      </c>
    </row>
    <row r="404" ht="24.9" customHeight="1" spans="1:27">
      <c r="A404" s="94"/>
      <c r="B404" s="97"/>
      <c r="C404" s="91">
        <v>17</v>
      </c>
      <c r="D404" s="96" t="s">
        <v>925</v>
      </c>
      <c r="E404" s="96">
        <v>117574822.4543</v>
      </c>
      <c r="F404" s="96">
        <f t="shared" si="98"/>
        <v>-11651464.66</v>
      </c>
      <c r="G404" s="96">
        <v>70164694.4073</v>
      </c>
      <c r="H404" s="96">
        <v>7989442.5552</v>
      </c>
      <c r="I404" s="96">
        <v>5632185.5058</v>
      </c>
      <c r="J404" s="96">
        <v>0</v>
      </c>
      <c r="K404" s="96">
        <f t="shared" si="99"/>
        <v>5632185.5058</v>
      </c>
      <c r="L404" s="119">
        <v>181547535.0328</v>
      </c>
      <c r="M404" s="105">
        <f t="shared" si="102"/>
        <v>371257215.2954</v>
      </c>
      <c r="N404" s="104"/>
      <c r="O404" s="91"/>
      <c r="P404" s="100" t="s">
        <v>926</v>
      </c>
      <c r="Q404" s="111"/>
      <c r="R404" s="101"/>
      <c r="S404" s="101">
        <f t="shared" ref="S404:W404" si="105">SUM(S390:S403)</f>
        <v>1692931100.3909</v>
      </c>
      <c r="T404" s="101">
        <f t="shared" si="105"/>
        <v>0</v>
      </c>
      <c r="U404" s="101">
        <f t="shared" si="105"/>
        <v>1010284266.9203</v>
      </c>
      <c r="V404" s="101">
        <f t="shared" si="105"/>
        <v>95484833.6311</v>
      </c>
      <c r="W404" s="101">
        <f t="shared" si="105"/>
        <v>81096461.0196</v>
      </c>
      <c r="X404" s="101">
        <f t="shared" ref="X404:AA404" si="106">SUM(X390:X403)</f>
        <v>0</v>
      </c>
      <c r="Y404" s="101">
        <f t="shared" si="104"/>
        <v>81096461.0196</v>
      </c>
      <c r="Z404" s="101">
        <f t="shared" si="106"/>
        <v>2232796762.9189</v>
      </c>
      <c r="AA404" s="101">
        <f>SUM(AA390:AA403)</f>
        <v>5112593424.8808</v>
      </c>
    </row>
    <row r="405" ht="24.9" customHeight="1" spans="1:27">
      <c r="A405" s="94"/>
      <c r="B405" s="97"/>
      <c r="C405" s="91">
        <v>18</v>
      </c>
      <c r="D405" s="96" t="s">
        <v>927</v>
      </c>
      <c r="E405" s="96">
        <v>141356878.1983</v>
      </c>
      <c r="F405" s="96">
        <f t="shared" si="98"/>
        <v>-11651464.66</v>
      </c>
      <c r="G405" s="96">
        <v>84357024.3536</v>
      </c>
      <c r="H405" s="96">
        <v>8944806.4591</v>
      </c>
      <c r="I405" s="96">
        <v>6771417.0765</v>
      </c>
      <c r="J405" s="96">
        <v>0</v>
      </c>
      <c r="K405" s="96">
        <f t="shared" si="99"/>
        <v>6771417.0765</v>
      </c>
      <c r="L405" s="119">
        <v>205056261.0542</v>
      </c>
      <c r="M405" s="105">
        <f t="shared" si="102"/>
        <v>434834922.4817</v>
      </c>
      <c r="N405" s="104"/>
      <c r="O405" s="95">
        <v>37</v>
      </c>
      <c r="P405" s="106">
        <v>1</v>
      </c>
      <c r="Q405" s="95" t="s">
        <v>928</v>
      </c>
      <c r="R405" s="96" t="s">
        <v>929</v>
      </c>
      <c r="S405" s="96">
        <v>86960985.8072</v>
      </c>
      <c r="T405" s="96">
        <v>0</v>
      </c>
      <c r="U405" s="96">
        <v>51895387.6957</v>
      </c>
      <c r="V405" s="96">
        <v>15402962.4373</v>
      </c>
      <c r="W405" s="96">
        <v>4165691.2051</v>
      </c>
      <c r="X405" s="96">
        <v>0</v>
      </c>
      <c r="Y405" s="96">
        <f t="shared" si="104"/>
        <v>4165691.2051</v>
      </c>
      <c r="Z405" s="96">
        <v>465762999.5163</v>
      </c>
      <c r="AA405" s="105">
        <f t="shared" si="103"/>
        <v>624188026.6616</v>
      </c>
    </row>
    <row r="406" ht="24.9" customHeight="1" spans="1:27">
      <c r="A406" s="94"/>
      <c r="B406" s="97"/>
      <c r="C406" s="91">
        <v>19</v>
      </c>
      <c r="D406" s="96" t="s">
        <v>930</v>
      </c>
      <c r="E406" s="96">
        <v>97186345.7094</v>
      </c>
      <c r="F406" s="96">
        <f t="shared" si="98"/>
        <v>-11651464.66</v>
      </c>
      <c r="G406" s="96">
        <v>57997538.1202</v>
      </c>
      <c r="H406" s="96">
        <v>6817996.094</v>
      </c>
      <c r="I406" s="96">
        <v>4655516.5149</v>
      </c>
      <c r="J406" s="96">
        <v>0</v>
      </c>
      <c r="K406" s="96">
        <f t="shared" si="99"/>
        <v>4655516.5149</v>
      </c>
      <c r="L406" s="119">
        <v>152721645.9763</v>
      </c>
      <c r="M406" s="105">
        <f t="shared" si="102"/>
        <v>307727577.7548</v>
      </c>
      <c r="N406" s="104"/>
      <c r="O406" s="97"/>
      <c r="P406" s="106">
        <v>2</v>
      </c>
      <c r="Q406" s="97"/>
      <c r="R406" s="96" t="s">
        <v>931</v>
      </c>
      <c r="S406" s="96">
        <v>221990813.8283</v>
      </c>
      <c r="T406" s="96">
        <v>0</v>
      </c>
      <c r="U406" s="96">
        <v>132476641.5832</v>
      </c>
      <c r="V406" s="96">
        <v>24003781.5473</v>
      </c>
      <c r="W406" s="96">
        <v>10634023.6623</v>
      </c>
      <c r="X406" s="96">
        <v>0</v>
      </c>
      <c r="Y406" s="96">
        <f t="shared" si="104"/>
        <v>10634023.6623</v>
      </c>
      <c r="Z406" s="96">
        <v>677404133.5171</v>
      </c>
      <c r="AA406" s="105">
        <f t="shared" si="103"/>
        <v>1066509394.1382</v>
      </c>
    </row>
    <row r="407" ht="24.9" customHeight="1" spans="1:27">
      <c r="A407" s="94"/>
      <c r="B407" s="97"/>
      <c r="C407" s="91">
        <v>20</v>
      </c>
      <c r="D407" s="96" t="s">
        <v>932</v>
      </c>
      <c r="E407" s="96">
        <v>93645516.862</v>
      </c>
      <c r="F407" s="96">
        <f t="shared" si="98"/>
        <v>-11651464.66</v>
      </c>
      <c r="G407" s="96">
        <v>55884490.7105</v>
      </c>
      <c r="H407" s="96">
        <v>6457790.8186</v>
      </c>
      <c r="I407" s="96">
        <v>4485900.2272</v>
      </c>
      <c r="J407" s="96">
        <v>0</v>
      </c>
      <c r="K407" s="96">
        <f t="shared" si="99"/>
        <v>4485900.2272</v>
      </c>
      <c r="L407" s="119">
        <v>143858042.1748</v>
      </c>
      <c r="M407" s="105">
        <f t="shared" si="102"/>
        <v>292680276.1331</v>
      </c>
      <c r="N407" s="104"/>
      <c r="O407" s="97"/>
      <c r="P407" s="106">
        <v>3</v>
      </c>
      <c r="Q407" s="97"/>
      <c r="R407" s="96" t="s">
        <v>933</v>
      </c>
      <c r="S407" s="96">
        <v>125041354.7652</v>
      </c>
      <c r="T407" s="96">
        <v>0</v>
      </c>
      <c r="U407" s="96">
        <v>74620469.4358</v>
      </c>
      <c r="V407" s="96">
        <v>17418697.8642</v>
      </c>
      <c r="W407" s="96">
        <v>5989854.7261</v>
      </c>
      <c r="X407" s="96">
        <v>0</v>
      </c>
      <c r="Y407" s="96">
        <f t="shared" si="104"/>
        <v>5989854.7261</v>
      </c>
      <c r="Z407" s="96">
        <v>515364383.5404</v>
      </c>
      <c r="AA407" s="105">
        <f t="shared" si="103"/>
        <v>738434760.3317</v>
      </c>
    </row>
    <row r="408" ht="24.9" customHeight="1" spans="1:27">
      <c r="A408" s="94"/>
      <c r="B408" s="97"/>
      <c r="C408" s="91">
        <v>21</v>
      </c>
      <c r="D408" s="96" t="s">
        <v>934</v>
      </c>
      <c r="E408" s="96">
        <v>136442485.7</v>
      </c>
      <c r="F408" s="96">
        <f t="shared" si="98"/>
        <v>-11651464.66</v>
      </c>
      <c r="G408" s="96">
        <v>81424280.4154</v>
      </c>
      <c r="H408" s="96">
        <v>8986202.7748</v>
      </c>
      <c r="I408" s="96">
        <v>6536002.9835</v>
      </c>
      <c r="J408" s="96">
        <v>0</v>
      </c>
      <c r="K408" s="96">
        <f t="shared" si="99"/>
        <v>6536002.9835</v>
      </c>
      <c r="L408" s="119">
        <v>206074903.9394</v>
      </c>
      <c r="M408" s="105">
        <f t="shared" si="102"/>
        <v>427812411.1531</v>
      </c>
      <c r="N408" s="104"/>
      <c r="O408" s="97"/>
      <c r="P408" s="106">
        <v>4</v>
      </c>
      <c r="Q408" s="97"/>
      <c r="R408" s="96" t="s">
        <v>935</v>
      </c>
      <c r="S408" s="96">
        <v>107162098.7795</v>
      </c>
      <c r="T408" s="96">
        <v>0</v>
      </c>
      <c r="U408" s="96">
        <v>63950731.5934</v>
      </c>
      <c r="V408" s="96">
        <v>16589266.6644</v>
      </c>
      <c r="W408" s="96">
        <v>5133384.9112</v>
      </c>
      <c r="X408" s="96">
        <v>0</v>
      </c>
      <c r="Y408" s="96">
        <f t="shared" si="104"/>
        <v>5133384.9112</v>
      </c>
      <c r="Z408" s="96">
        <v>494954494.9633</v>
      </c>
      <c r="AA408" s="105">
        <f t="shared" si="103"/>
        <v>687789976.9118</v>
      </c>
    </row>
    <row r="409" ht="24.9" customHeight="1" spans="1:27">
      <c r="A409" s="94"/>
      <c r="B409" s="97"/>
      <c r="C409" s="91">
        <v>22</v>
      </c>
      <c r="D409" s="96" t="s">
        <v>936</v>
      </c>
      <c r="E409" s="96">
        <v>90807775.3012</v>
      </c>
      <c r="F409" s="96">
        <f t="shared" si="98"/>
        <v>-11651464.66</v>
      </c>
      <c r="G409" s="96">
        <v>54191022.1152</v>
      </c>
      <c r="H409" s="96">
        <v>6309440.0866</v>
      </c>
      <c r="I409" s="96">
        <v>4349963.9225</v>
      </c>
      <c r="J409" s="96">
        <v>0</v>
      </c>
      <c r="K409" s="96">
        <f t="shared" si="99"/>
        <v>4349963.9225</v>
      </c>
      <c r="L409" s="119">
        <v>140207562.2909</v>
      </c>
      <c r="M409" s="105">
        <f t="shared" si="102"/>
        <v>284214299.0564</v>
      </c>
      <c r="N409" s="104"/>
      <c r="O409" s="97"/>
      <c r="P409" s="106">
        <v>5</v>
      </c>
      <c r="Q409" s="97"/>
      <c r="R409" s="96" t="s">
        <v>937</v>
      </c>
      <c r="S409" s="96">
        <v>101822215.4169</v>
      </c>
      <c r="T409" s="96">
        <v>0</v>
      </c>
      <c r="U409" s="96">
        <v>60764069.0368</v>
      </c>
      <c r="V409" s="96">
        <v>15867840.9125</v>
      </c>
      <c r="W409" s="96">
        <v>4877588.5336</v>
      </c>
      <c r="X409" s="96">
        <v>0</v>
      </c>
      <c r="Y409" s="96">
        <f t="shared" si="104"/>
        <v>4877588.5336</v>
      </c>
      <c r="Z409" s="96">
        <v>477202306.2163</v>
      </c>
      <c r="AA409" s="105">
        <f t="shared" si="103"/>
        <v>660534020.1161</v>
      </c>
    </row>
    <row r="410" ht="24.9" customHeight="1" spans="1:27">
      <c r="A410" s="94"/>
      <c r="B410" s="97"/>
      <c r="C410" s="91">
        <v>23</v>
      </c>
      <c r="D410" s="96" t="s">
        <v>938</v>
      </c>
      <c r="E410" s="96">
        <v>91643646.9291</v>
      </c>
      <c r="F410" s="96">
        <f t="shared" si="98"/>
        <v>-11651464.66</v>
      </c>
      <c r="G410" s="96">
        <v>54689842.1526</v>
      </c>
      <c r="H410" s="96">
        <v>6253651.8031</v>
      </c>
      <c r="I410" s="96">
        <v>4390004.6725</v>
      </c>
      <c r="J410" s="96">
        <v>0</v>
      </c>
      <c r="K410" s="96">
        <f t="shared" si="99"/>
        <v>4390004.6725</v>
      </c>
      <c r="L410" s="119">
        <v>138834774.9519</v>
      </c>
      <c r="M410" s="105">
        <f t="shared" si="102"/>
        <v>284160455.8492</v>
      </c>
      <c r="N410" s="104"/>
      <c r="O410" s="98"/>
      <c r="P410" s="106">
        <v>6</v>
      </c>
      <c r="Q410" s="98"/>
      <c r="R410" s="96" t="s">
        <v>939</v>
      </c>
      <c r="S410" s="96">
        <v>104738195.0739</v>
      </c>
      <c r="T410" s="96">
        <v>0</v>
      </c>
      <c r="U410" s="96">
        <v>62504227.4929</v>
      </c>
      <c r="V410" s="96">
        <v>15730131.8762</v>
      </c>
      <c r="W410" s="96">
        <v>5017272.677</v>
      </c>
      <c r="X410" s="96">
        <v>0</v>
      </c>
      <c r="Y410" s="96">
        <f t="shared" si="104"/>
        <v>5017272.677</v>
      </c>
      <c r="Z410" s="96">
        <v>473813687.5011</v>
      </c>
      <c r="AA410" s="105">
        <f t="shared" si="103"/>
        <v>661803514.6211</v>
      </c>
    </row>
    <row r="411" ht="24.9" customHeight="1" spans="1:27">
      <c r="A411" s="94"/>
      <c r="B411" s="97"/>
      <c r="C411" s="91">
        <v>24</v>
      </c>
      <c r="D411" s="96" t="s">
        <v>940</v>
      </c>
      <c r="E411" s="96">
        <v>118231331.2324</v>
      </c>
      <c r="F411" s="96">
        <f t="shared" si="98"/>
        <v>-11651464.66</v>
      </c>
      <c r="G411" s="96">
        <v>70556476.7365</v>
      </c>
      <c r="H411" s="96">
        <v>7782962.6055</v>
      </c>
      <c r="I411" s="96">
        <v>5663634.2391</v>
      </c>
      <c r="J411" s="96">
        <v>0</v>
      </c>
      <c r="K411" s="96">
        <f t="shared" si="99"/>
        <v>5663634.2391</v>
      </c>
      <c r="L411" s="119">
        <v>176466664.2307</v>
      </c>
      <c r="M411" s="105">
        <f t="shared" si="102"/>
        <v>367049604.3842</v>
      </c>
      <c r="N411" s="104"/>
      <c r="O411" s="91"/>
      <c r="P411" s="100" t="s">
        <v>941</v>
      </c>
      <c r="Q411" s="111"/>
      <c r="R411" s="135"/>
      <c r="S411" s="135">
        <f>SUM(S405:S410)</f>
        <v>747715663.671</v>
      </c>
      <c r="T411" s="135">
        <f t="shared" ref="T411:W411" si="107">SUM(T405:T410)</f>
        <v>0</v>
      </c>
      <c r="U411" s="135">
        <f t="shared" si="107"/>
        <v>446211526.8378</v>
      </c>
      <c r="V411" s="135">
        <f t="shared" si="107"/>
        <v>105012681.3019</v>
      </c>
      <c r="W411" s="135">
        <f t="shared" si="107"/>
        <v>35817815.7153</v>
      </c>
      <c r="X411" s="135">
        <f t="shared" ref="X411" si="108">SUM(X405:X410)</f>
        <v>0</v>
      </c>
      <c r="Y411" s="101">
        <f t="shared" si="104"/>
        <v>35817815.7153</v>
      </c>
      <c r="Z411" s="135">
        <f>SUM(Z405:Z410)</f>
        <v>3104502005.2545</v>
      </c>
      <c r="AA411" s="135">
        <f>SUM(AA405:AA410)</f>
        <v>4439259692.7805</v>
      </c>
    </row>
    <row r="412" ht="24.9" customHeight="1" spans="1:27">
      <c r="A412" s="94"/>
      <c r="B412" s="97"/>
      <c r="C412" s="91">
        <v>25</v>
      </c>
      <c r="D412" s="96" t="s">
        <v>942</v>
      </c>
      <c r="E412" s="96">
        <v>120806204.307</v>
      </c>
      <c r="F412" s="96">
        <f t="shared" si="98"/>
        <v>-11651464.66</v>
      </c>
      <c r="G412" s="96">
        <v>72093074.2719</v>
      </c>
      <c r="H412" s="96">
        <v>8155577.2208</v>
      </c>
      <c r="I412" s="96">
        <v>5786978.3574</v>
      </c>
      <c r="J412" s="96">
        <v>0</v>
      </c>
      <c r="K412" s="96">
        <f t="shared" si="99"/>
        <v>5786978.3574</v>
      </c>
      <c r="L412" s="119">
        <v>185635625.7811</v>
      </c>
      <c r="M412" s="105">
        <f t="shared" si="102"/>
        <v>380825995.2782</v>
      </c>
      <c r="N412" s="104"/>
      <c r="O412" s="99" t="s">
        <v>943</v>
      </c>
      <c r="P412" s="100"/>
      <c r="Q412" s="111"/>
      <c r="R412" s="136"/>
      <c r="S412" s="136">
        <v>82292237664.4</v>
      </c>
      <c r="T412" s="136">
        <f>-526933885.68</f>
        <v>-526933885.68</v>
      </c>
      <c r="U412" s="136">
        <v>49109236036.14</v>
      </c>
      <c r="V412" s="136">
        <v>5572599472.26</v>
      </c>
      <c r="W412" s="136">
        <v>3942044211.02</v>
      </c>
      <c r="X412" s="136">
        <v>770276384.17</v>
      </c>
      <c r="Y412" s="140">
        <f t="shared" si="104"/>
        <v>3171767826.85</v>
      </c>
      <c r="Z412" s="136">
        <v>137125459395.97</v>
      </c>
      <c r="AA412" s="141">
        <f t="shared" si="103"/>
        <v>276744366509.94</v>
      </c>
    </row>
    <row r="413" spans="3:27">
      <c r="C413" s="126"/>
      <c r="D413" s="127"/>
      <c r="E413" s="128">
        <f>SUM(E388:E412)</f>
        <v>2700405709.7324</v>
      </c>
      <c r="F413" s="128">
        <f t="shared" ref="F413:M413" si="109">SUM(F388:F412)</f>
        <v>-291286616.5</v>
      </c>
      <c r="G413" s="128">
        <f t="shared" si="109"/>
        <v>1611511184.4862</v>
      </c>
      <c r="H413" s="128">
        <f t="shared" si="109"/>
        <v>181100734.8516</v>
      </c>
      <c r="I413" s="128">
        <f t="shared" si="109"/>
        <v>129357506.8267</v>
      </c>
      <c r="J413" s="128">
        <f t="shared" si="109"/>
        <v>0</v>
      </c>
      <c r="K413" s="128">
        <f t="shared" si="109"/>
        <v>129357506.8267</v>
      </c>
      <c r="L413" s="128">
        <f t="shared" si="109"/>
        <v>4080127148.4125</v>
      </c>
      <c r="M413" s="128">
        <f t="shared" si="109"/>
        <v>8411215667.8094</v>
      </c>
      <c r="N413" s="134">
        <v>0</v>
      </c>
      <c r="P413" s="99" t="s">
        <v>943</v>
      </c>
      <c r="Q413" s="100"/>
      <c r="R413" s="111"/>
      <c r="S413" s="132">
        <v>93106292556.6383</v>
      </c>
      <c r="T413" s="132">
        <v>1382925257.6934</v>
      </c>
      <c r="U413" s="132"/>
      <c r="V413" s="132"/>
      <c r="W413" s="132">
        <v>2862705947.8726</v>
      </c>
      <c r="X413" s="132"/>
      <c r="Y413" s="132"/>
      <c r="Z413" s="132">
        <v>65593152154.0925</v>
      </c>
      <c r="AA413" s="142">
        <f>S413+T413+V413+Y413+Z413</f>
        <v>160082369968.424</v>
      </c>
    </row>
    <row r="414" ht="15.75" spans="4:26">
      <c r="D414" s="129" t="s">
        <v>944</v>
      </c>
      <c r="E414" s="130">
        <v>46175652635.0963</v>
      </c>
      <c r="F414" s="130">
        <v>610969172.373399</v>
      </c>
      <c r="G414" s="130"/>
      <c r="H414" s="130"/>
      <c r="I414" s="130">
        <v>1417477503.0116</v>
      </c>
      <c r="J414" s="130"/>
      <c r="K414" s="130"/>
      <c r="L414" s="130">
        <v>27632400237.8802</v>
      </c>
      <c r="M414" s="130">
        <v>27632400237.8802</v>
      </c>
      <c r="R414" s="134"/>
      <c r="S414" s="50" t="s">
        <v>945</v>
      </c>
      <c r="T414" s="137">
        <v>91723367298.9449</v>
      </c>
      <c r="U414" s="138"/>
      <c r="V414" s="138"/>
      <c r="W414" s="50"/>
      <c r="X414" s="50"/>
      <c r="Y414" s="50"/>
      <c r="Z414" s="139"/>
    </row>
    <row r="415" spans="3:26">
      <c r="C415" s="131" t="s">
        <v>946</v>
      </c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S415" s="139"/>
      <c r="W415" s="139"/>
      <c r="X415" s="139"/>
      <c r="Y415" s="139"/>
      <c r="Z415" s="139"/>
    </row>
    <row r="416" spans="3:3">
      <c r="C416" s="37" t="s">
        <v>947</v>
      </c>
    </row>
    <row r="419" spans="12:12">
      <c r="L419" s="134"/>
    </row>
  </sheetData>
  <mergeCells count="118"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O7:O25"/>
    <mergeCell ref="O27:O60"/>
    <mergeCell ref="O62:O82"/>
    <mergeCell ref="O84:O104"/>
    <mergeCell ref="O106:O121"/>
    <mergeCell ref="O123:O142"/>
    <mergeCell ref="O144:O156"/>
    <mergeCell ref="O158:O182"/>
    <mergeCell ref="O184:O203"/>
    <mergeCell ref="O205:O222"/>
    <mergeCell ref="O224:O253"/>
    <mergeCell ref="O255:O287"/>
    <mergeCell ref="O289:O305"/>
    <mergeCell ref="O307:O329"/>
    <mergeCell ref="O331:O353"/>
    <mergeCell ref="O355:O370"/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20" workbookViewId="0">
      <selection activeCell="E42" sqref="E42"/>
    </sheetView>
  </sheetViews>
  <sheetFormatPr defaultColWidth="8.88571428571429" defaultRowHeight="18.75" outlineLevelCol="5"/>
  <cols>
    <col min="1" max="1" width="8.88571428571429" style="54"/>
    <col min="2" max="2" width="20.1047619047619" style="54" customWidth="1"/>
    <col min="3" max="3" width="26.3333333333333" style="54" customWidth="1"/>
    <col min="4" max="4" width="28.6666666666667" style="54" customWidth="1"/>
    <col min="5" max="5" width="24.8857142857143" style="54" customWidth="1"/>
    <col min="6" max="6" width="22.6666666666667" style="54" customWidth="1"/>
    <col min="7" max="16384" width="8.88571428571429" style="54"/>
  </cols>
  <sheetData>
    <row r="1" ht="20.25" spans="1:5">
      <c r="A1" s="76" t="s">
        <v>123</v>
      </c>
      <c r="B1" s="77"/>
      <c r="C1" s="77"/>
      <c r="D1" s="77"/>
      <c r="E1" s="77"/>
    </row>
    <row r="2" ht="20.25" spans="1:5">
      <c r="A2" s="76" t="s">
        <v>62</v>
      </c>
      <c r="B2" s="77"/>
      <c r="C2" s="77"/>
      <c r="D2" s="77"/>
      <c r="E2" s="77"/>
    </row>
    <row r="3" ht="45.75" customHeight="1" spans="1:5">
      <c r="A3" s="78" t="s">
        <v>948</v>
      </c>
      <c r="B3" s="39"/>
      <c r="C3" s="39"/>
      <c r="D3" s="39"/>
      <c r="E3" s="39"/>
    </row>
    <row r="4" ht="62.25" customHeight="1" spans="1:5">
      <c r="A4" s="79" t="s">
        <v>949</v>
      </c>
      <c r="B4" s="79" t="s">
        <v>125</v>
      </c>
      <c r="C4" s="25" t="s">
        <v>950</v>
      </c>
      <c r="D4" s="26" t="s">
        <v>951</v>
      </c>
      <c r="E4" s="35" t="s">
        <v>952</v>
      </c>
    </row>
    <row r="5" spans="1:5">
      <c r="A5" s="80"/>
      <c r="B5" s="80"/>
      <c r="C5" s="214" t="s">
        <v>28</v>
      </c>
      <c r="D5" s="214" t="s">
        <v>28</v>
      </c>
      <c r="E5" s="214" t="s">
        <v>28</v>
      </c>
    </row>
    <row r="6" spans="1:6">
      <c r="A6" s="81">
        <v>1</v>
      </c>
      <c r="B6" s="82" t="s">
        <v>86</v>
      </c>
      <c r="C6" s="83">
        <v>73154513.2918</v>
      </c>
      <c r="D6" s="83">
        <v>43656149.8668</v>
      </c>
      <c r="E6" s="84">
        <f>C6+D6</f>
        <v>116810663.1586</v>
      </c>
      <c r="F6" s="75"/>
    </row>
    <row r="7" spans="1:6">
      <c r="A7" s="81">
        <v>2</v>
      </c>
      <c r="B7" s="82" t="s">
        <v>87</v>
      </c>
      <c r="C7" s="83">
        <v>77823822.0253</v>
      </c>
      <c r="D7" s="83">
        <v>46442636.0682</v>
      </c>
      <c r="E7" s="84">
        <f t="shared" ref="E7:E41" si="0">C7+D7</f>
        <v>124266458.0935</v>
      </c>
      <c r="F7" s="75"/>
    </row>
    <row r="8" spans="1:6">
      <c r="A8" s="81">
        <v>3</v>
      </c>
      <c r="B8" s="82" t="s">
        <v>88</v>
      </c>
      <c r="C8" s="83">
        <v>78547032.6873</v>
      </c>
      <c r="D8" s="83">
        <v>46874223.8351</v>
      </c>
      <c r="E8" s="84">
        <f t="shared" si="0"/>
        <v>125421256.5224</v>
      </c>
      <c r="F8" s="75"/>
    </row>
    <row r="9" spans="1:6">
      <c r="A9" s="81">
        <v>4</v>
      </c>
      <c r="B9" s="82" t="s">
        <v>89</v>
      </c>
      <c r="C9" s="83">
        <v>77678028.2569</v>
      </c>
      <c r="D9" s="83">
        <v>46355631.2572</v>
      </c>
      <c r="E9" s="84">
        <f t="shared" si="0"/>
        <v>124033659.5141</v>
      </c>
      <c r="F9" s="75"/>
    </row>
    <row r="10" spans="1:6">
      <c r="A10" s="81">
        <v>5</v>
      </c>
      <c r="B10" s="82" t="s">
        <v>90</v>
      </c>
      <c r="C10" s="83">
        <v>93449270.5122</v>
      </c>
      <c r="D10" s="83">
        <v>55767377.4982</v>
      </c>
      <c r="E10" s="84">
        <f t="shared" si="0"/>
        <v>149216648.0104</v>
      </c>
      <c r="F10" s="75"/>
    </row>
    <row r="11" spans="1:6">
      <c r="A11" s="81">
        <v>6</v>
      </c>
      <c r="B11" s="82" t="s">
        <v>91</v>
      </c>
      <c r="C11" s="83">
        <v>69125898.883</v>
      </c>
      <c r="D11" s="83">
        <v>41252008.4617</v>
      </c>
      <c r="E11" s="84">
        <f t="shared" si="0"/>
        <v>110377907.3447</v>
      </c>
      <c r="F11" s="75"/>
    </row>
    <row r="12" ht="30" customHeight="1" spans="1:6">
      <c r="A12" s="81">
        <v>7</v>
      </c>
      <c r="B12" s="82" t="s">
        <v>92</v>
      </c>
      <c r="C12" s="83">
        <v>87614732.0429</v>
      </c>
      <c r="D12" s="83">
        <v>52285521.4327</v>
      </c>
      <c r="E12" s="84">
        <f t="shared" si="0"/>
        <v>139900253.4756</v>
      </c>
      <c r="F12" s="75"/>
    </row>
    <row r="13" spans="1:6">
      <c r="A13" s="81">
        <v>8</v>
      </c>
      <c r="B13" s="82" t="s">
        <v>93</v>
      </c>
      <c r="C13" s="83">
        <v>97064566.6845</v>
      </c>
      <c r="D13" s="83">
        <v>57924864.4993</v>
      </c>
      <c r="E13" s="84">
        <f t="shared" si="0"/>
        <v>154989431.1838</v>
      </c>
      <c r="F13" s="75"/>
    </row>
    <row r="14" spans="1:6">
      <c r="A14" s="81">
        <v>9</v>
      </c>
      <c r="B14" s="82" t="s">
        <v>94</v>
      </c>
      <c r="C14" s="83">
        <v>78560428.2056</v>
      </c>
      <c r="D14" s="83">
        <v>46882217.8293</v>
      </c>
      <c r="E14" s="84">
        <f t="shared" si="0"/>
        <v>125442646.0349</v>
      </c>
      <c r="F14" s="75"/>
    </row>
    <row r="15" spans="1:6">
      <c r="A15" s="81">
        <v>10</v>
      </c>
      <c r="B15" s="82" t="s">
        <v>95</v>
      </c>
      <c r="C15" s="83">
        <v>79324111.7263</v>
      </c>
      <c r="D15" s="83">
        <v>47337958.4354</v>
      </c>
      <c r="E15" s="84">
        <f t="shared" si="0"/>
        <v>126662070.1617</v>
      </c>
      <c r="F15" s="75"/>
    </row>
    <row r="16" spans="1:6">
      <c r="A16" s="81">
        <v>11</v>
      </c>
      <c r="B16" s="82" t="s">
        <v>96</v>
      </c>
      <c r="C16" s="83">
        <v>69893409.2629</v>
      </c>
      <c r="D16" s="83">
        <v>41710032.8084</v>
      </c>
      <c r="E16" s="84">
        <f t="shared" si="0"/>
        <v>111603442.0713</v>
      </c>
      <c r="F16" s="75"/>
    </row>
    <row r="17" spans="1:6">
      <c r="A17" s="81">
        <v>12</v>
      </c>
      <c r="B17" s="82" t="s">
        <v>97</v>
      </c>
      <c r="C17" s="83">
        <v>73049814.4553</v>
      </c>
      <c r="D17" s="83">
        <v>43593669.1272</v>
      </c>
      <c r="E17" s="84">
        <f t="shared" si="0"/>
        <v>116643483.5825</v>
      </c>
      <c r="F17" s="75"/>
    </row>
    <row r="18" spans="1:6">
      <c r="A18" s="81">
        <v>13</v>
      </c>
      <c r="B18" s="82" t="s">
        <v>98</v>
      </c>
      <c r="C18" s="83">
        <v>69853968.8194</v>
      </c>
      <c r="D18" s="83">
        <v>41686496.0801</v>
      </c>
      <c r="E18" s="84">
        <f t="shared" si="0"/>
        <v>111540464.8995</v>
      </c>
      <c r="F18" s="75"/>
    </row>
    <row r="19" spans="1:6">
      <c r="A19" s="81">
        <v>14</v>
      </c>
      <c r="B19" s="82" t="s">
        <v>99</v>
      </c>
      <c r="C19" s="83">
        <v>78567208.501</v>
      </c>
      <c r="D19" s="83">
        <v>46886264.0814</v>
      </c>
      <c r="E19" s="84">
        <f t="shared" si="0"/>
        <v>125453472.5824</v>
      </c>
      <c r="F19" s="75"/>
    </row>
    <row r="20" spans="1:6">
      <c r="A20" s="81">
        <v>15</v>
      </c>
      <c r="B20" s="82" t="s">
        <v>100</v>
      </c>
      <c r="C20" s="83">
        <v>73586819.4739</v>
      </c>
      <c r="D20" s="83">
        <v>43914135.6372</v>
      </c>
      <c r="E20" s="84">
        <f t="shared" si="0"/>
        <v>117500955.1111</v>
      </c>
      <c r="F20" s="75"/>
    </row>
    <row r="21" spans="1:6">
      <c r="A21" s="81">
        <v>16</v>
      </c>
      <c r="B21" s="82" t="s">
        <v>101</v>
      </c>
      <c r="C21" s="83">
        <v>81226926.2173</v>
      </c>
      <c r="D21" s="83">
        <v>48473494.0416</v>
      </c>
      <c r="E21" s="84">
        <f t="shared" si="0"/>
        <v>129700420.2589</v>
      </c>
      <c r="F21" s="75"/>
    </row>
    <row r="22" spans="1:6">
      <c r="A22" s="81">
        <v>17</v>
      </c>
      <c r="B22" s="82" t="s">
        <v>102</v>
      </c>
      <c r="C22" s="83">
        <v>87367094.0983</v>
      </c>
      <c r="D22" s="83">
        <v>52137739.447</v>
      </c>
      <c r="E22" s="84">
        <f t="shared" si="0"/>
        <v>139504833.5453</v>
      </c>
      <c r="F22" s="75"/>
    </row>
    <row r="23" spans="1:6">
      <c r="A23" s="81">
        <v>18</v>
      </c>
      <c r="B23" s="82" t="s">
        <v>103</v>
      </c>
      <c r="C23" s="83">
        <v>102360712.4415</v>
      </c>
      <c r="D23" s="83">
        <v>61085425.9257</v>
      </c>
      <c r="E23" s="84">
        <f t="shared" si="0"/>
        <v>163446138.3672</v>
      </c>
      <c r="F23" s="75"/>
    </row>
    <row r="24" spans="1:6">
      <c r="A24" s="81">
        <v>19</v>
      </c>
      <c r="B24" s="82" t="s">
        <v>104</v>
      </c>
      <c r="C24" s="83">
        <v>123919038.216</v>
      </c>
      <c r="D24" s="83">
        <v>73950708.7161</v>
      </c>
      <c r="E24" s="84">
        <f t="shared" si="0"/>
        <v>197869746.9321</v>
      </c>
      <c r="F24" s="75"/>
    </row>
    <row r="25" spans="1:6">
      <c r="A25" s="81">
        <v>20</v>
      </c>
      <c r="B25" s="82" t="s">
        <v>105</v>
      </c>
      <c r="C25" s="83">
        <v>96033727.8874</v>
      </c>
      <c r="D25" s="83">
        <v>57309694.6214</v>
      </c>
      <c r="E25" s="84">
        <f t="shared" si="0"/>
        <v>153343422.5088</v>
      </c>
      <c r="F25" s="75"/>
    </row>
    <row r="26" spans="1:6">
      <c r="A26" s="81">
        <v>21</v>
      </c>
      <c r="B26" s="82" t="s">
        <v>106</v>
      </c>
      <c r="C26" s="83">
        <v>82493451.3724</v>
      </c>
      <c r="D26" s="83">
        <v>49229313.6007</v>
      </c>
      <c r="E26" s="84">
        <f t="shared" si="0"/>
        <v>131722764.9731</v>
      </c>
      <c r="F26" s="75"/>
    </row>
    <row r="27" spans="1:6">
      <c r="A27" s="81">
        <v>22</v>
      </c>
      <c r="B27" s="82" t="s">
        <v>107</v>
      </c>
      <c r="C27" s="83">
        <v>86345739.6054</v>
      </c>
      <c r="D27" s="83">
        <v>51528229.4824</v>
      </c>
      <c r="E27" s="84">
        <f t="shared" si="0"/>
        <v>137873969.0878</v>
      </c>
      <c r="F27" s="75"/>
    </row>
    <row r="28" spans="1:6">
      <c r="A28" s="81">
        <v>23</v>
      </c>
      <c r="B28" s="82" t="s">
        <v>108</v>
      </c>
      <c r="C28" s="83">
        <v>69542532.8299</v>
      </c>
      <c r="D28" s="83">
        <v>41500641.5698</v>
      </c>
      <c r="E28" s="84">
        <f t="shared" si="0"/>
        <v>111043174.3997</v>
      </c>
      <c r="F28" s="75"/>
    </row>
    <row r="29" spans="1:6">
      <c r="A29" s="81">
        <v>24</v>
      </c>
      <c r="B29" s="82" t="s">
        <v>109</v>
      </c>
      <c r="C29" s="83">
        <v>104657666.7633</v>
      </c>
      <c r="D29" s="83">
        <v>62456170.9093</v>
      </c>
      <c r="E29" s="84">
        <f t="shared" si="0"/>
        <v>167113837.6726</v>
      </c>
      <c r="F29" s="75"/>
    </row>
    <row r="30" spans="1:6">
      <c r="A30" s="81">
        <v>25</v>
      </c>
      <c r="B30" s="82" t="s">
        <v>110</v>
      </c>
      <c r="C30" s="83">
        <v>72046213.4417</v>
      </c>
      <c r="D30" s="83">
        <v>42994753.841</v>
      </c>
      <c r="E30" s="84">
        <f t="shared" si="0"/>
        <v>115040967.2827</v>
      </c>
      <c r="F30" s="75"/>
    </row>
    <row r="31" spans="1:6">
      <c r="A31" s="81">
        <v>26</v>
      </c>
      <c r="B31" s="82" t="s">
        <v>111</v>
      </c>
      <c r="C31" s="83">
        <v>92540153.379</v>
      </c>
      <c r="D31" s="83">
        <v>55224847.0097</v>
      </c>
      <c r="E31" s="84">
        <f t="shared" si="0"/>
        <v>147765000.3887</v>
      </c>
      <c r="F31" s="75"/>
    </row>
    <row r="32" spans="1:6">
      <c r="A32" s="81">
        <v>27</v>
      </c>
      <c r="B32" s="82" t="s">
        <v>112</v>
      </c>
      <c r="C32" s="83">
        <v>72581300.796</v>
      </c>
      <c r="D32" s="83">
        <v>43314075.9539</v>
      </c>
      <c r="E32" s="84">
        <f t="shared" si="0"/>
        <v>115895376.7499</v>
      </c>
      <c r="F32" s="75"/>
    </row>
    <row r="33" spans="1:6">
      <c r="A33" s="81">
        <v>28</v>
      </c>
      <c r="B33" s="82" t="s">
        <v>113</v>
      </c>
      <c r="C33" s="83">
        <v>72725092.4815</v>
      </c>
      <c r="D33" s="83">
        <v>43399885.9891</v>
      </c>
      <c r="E33" s="84">
        <f t="shared" si="0"/>
        <v>116124978.4706</v>
      </c>
      <c r="F33" s="75"/>
    </row>
    <row r="34" spans="1:6">
      <c r="A34" s="81">
        <v>29</v>
      </c>
      <c r="B34" s="82" t="s">
        <v>114</v>
      </c>
      <c r="C34" s="83">
        <v>71250741.2839</v>
      </c>
      <c r="D34" s="83">
        <v>42520042.8469</v>
      </c>
      <c r="E34" s="84">
        <f t="shared" si="0"/>
        <v>113770784.1308</v>
      </c>
      <c r="F34" s="75"/>
    </row>
    <row r="35" spans="1:6">
      <c r="A35" s="81">
        <v>30</v>
      </c>
      <c r="B35" s="82" t="s">
        <v>115</v>
      </c>
      <c r="C35" s="83">
        <v>87624412.4274</v>
      </c>
      <c r="D35" s="83">
        <v>52291298.3599</v>
      </c>
      <c r="E35" s="84">
        <f t="shared" si="0"/>
        <v>139915710.7873</v>
      </c>
      <c r="F35" s="75"/>
    </row>
    <row r="36" spans="1:6">
      <c r="A36" s="81">
        <v>31</v>
      </c>
      <c r="B36" s="82" t="s">
        <v>116</v>
      </c>
      <c r="C36" s="83">
        <v>81581215.535</v>
      </c>
      <c r="D36" s="83">
        <v>48684921.9747</v>
      </c>
      <c r="E36" s="84">
        <f t="shared" si="0"/>
        <v>130266137.5097</v>
      </c>
      <c r="F36" s="75"/>
    </row>
    <row r="37" spans="1:6">
      <c r="A37" s="81">
        <v>32</v>
      </c>
      <c r="B37" s="82" t="s">
        <v>117</v>
      </c>
      <c r="C37" s="83">
        <v>84254091.6252</v>
      </c>
      <c r="D37" s="83">
        <v>50280004.4096</v>
      </c>
      <c r="E37" s="84">
        <f t="shared" si="0"/>
        <v>134534096.0348</v>
      </c>
      <c r="F37" s="75"/>
    </row>
    <row r="38" spans="1:6">
      <c r="A38" s="81">
        <v>33</v>
      </c>
      <c r="B38" s="82" t="s">
        <v>118</v>
      </c>
      <c r="C38" s="83">
        <v>86100032.8255</v>
      </c>
      <c r="D38" s="83">
        <v>51381599.951</v>
      </c>
      <c r="E38" s="84">
        <f t="shared" si="0"/>
        <v>137481632.7765</v>
      </c>
      <c r="F38" s="75"/>
    </row>
    <row r="39" spans="1:6">
      <c r="A39" s="81">
        <v>34</v>
      </c>
      <c r="B39" s="82" t="s">
        <v>119</v>
      </c>
      <c r="C39" s="83">
        <v>75255026.0276</v>
      </c>
      <c r="D39" s="83">
        <v>44909665.1275</v>
      </c>
      <c r="E39" s="84">
        <f t="shared" si="0"/>
        <v>120164691.1551</v>
      </c>
      <c r="F39" s="75"/>
    </row>
    <row r="40" spans="1:6">
      <c r="A40" s="81">
        <v>35</v>
      </c>
      <c r="B40" s="82" t="s">
        <v>120</v>
      </c>
      <c r="C40" s="83">
        <v>77578271.3852</v>
      </c>
      <c r="D40" s="83">
        <v>46296099.7157</v>
      </c>
      <c r="E40" s="84">
        <f t="shared" si="0"/>
        <v>123874371.1009</v>
      </c>
      <c r="F40" s="75"/>
    </row>
    <row r="41" spans="1:6">
      <c r="A41" s="81">
        <v>36</v>
      </c>
      <c r="B41" s="82" t="s">
        <v>121</v>
      </c>
      <c r="C41" s="83">
        <v>77743490.4508</v>
      </c>
      <c r="D41" s="83">
        <v>46394696.8897</v>
      </c>
      <c r="E41" s="84">
        <f t="shared" si="0"/>
        <v>124138187.3405</v>
      </c>
      <c r="F41" s="75"/>
    </row>
    <row r="42" spans="1:5">
      <c r="A42" s="52" t="s">
        <v>27</v>
      </c>
      <c r="B42" s="53"/>
      <c r="C42" s="66">
        <f>SUM(C6:C41)</f>
        <v>2962520555.9186</v>
      </c>
      <c r="D42" s="66">
        <f t="shared" ref="D42:E42" si="1">SUM(D6:D41)</f>
        <v>1767932497.3009</v>
      </c>
      <c r="E42" s="66">
        <f t="shared" si="1"/>
        <v>4730453053.2195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opLeftCell="A16" workbookViewId="0">
      <selection activeCell="C32" sqref="C32"/>
    </sheetView>
  </sheetViews>
  <sheetFormatPr defaultColWidth="8.88571428571429" defaultRowHeight="18.75"/>
  <cols>
    <col min="1" max="1" width="8.88571428571429" style="54"/>
    <col min="2" max="2" width="19.6666666666667" style="54" customWidth="1"/>
    <col min="3" max="3" width="24.8857142857143" style="54" customWidth="1"/>
    <col min="4" max="4" width="23.3333333333333" style="54" customWidth="1"/>
    <col min="5" max="5" width="24.8857142857143" style="54" customWidth="1"/>
    <col min="6" max="6" width="23.8857142857143" style="54" customWidth="1"/>
    <col min="7" max="8" width="25.4380952380952" style="54" customWidth="1"/>
    <col min="9" max="9" width="24.6666666666667" style="54" customWidth="1"/>
    <col min="10" max="10" width="26.3333333333333" style="54" customWidth="1"/>
    <col min="11" max="11" width="27.3333333333333" style="54" customWidth="1"/>
    <col min="12" max="12" width="8.88571428571429" style="54"/>
    <col min="13" max="13" width="23.8857142857143" style="54" customWidth="1"/>
    <col min="14" max="14" width="8.88571428571429" style="54" customWidth="1"/>
    <col min="15" max="16384" width="8.88571428571429" style="54"/>
  </cols>
  <sheetData>
    <row r="1" spans="1:11">
      <c r="A1" s="52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3"/>
    </row>
    <row r="2" spans="1:11">
      <c r="A2" s="52" t="s">
        <v>62</v>
      </c>
      <c r="B2" s="55"/>
      <c r="C2" s="55"/>
      <c r="D2" s="55"/>
      <c r="E2" s="55"/>
      <c r="F2" s="55"/>
      <c r="G2" s="55"/>
      <c r="H2" s="55"/>
      <c r="I2" s="55"/>
      <c r="J2" s="55"/>
      <c r="K2" s="53"/>
    </row>
    <row r="3" ht="33" customHeight="1" spans="1:11">
      <c r="A3" s="56" t="s">
        <v>953</v>
      </c>
      <c r="B3" s="57"/>
      <c r="C3" s="57"/>
      <c r="D3" s="57"/>
      <c r="E3" s="57"/>
      <c r="F3" s="57"/>
      <c r="G3" s="57"/>
      <c r="H3" s="57"/>
      <c r="I3" s="57"/>
      <c r="J3" s="57"/>
      <c r="K3" s="69"/>
    </row>
    <row r="4" ht="55.5" customHeight="1" spans="1:13">
      <c r="A4" s="58" t="s">
        <v>21</v>
      </c>
      <c r="B4" s="58" t="s">
        <v>129</v>
      </c>
      <c r="C4" s="59" t="s">
        <v>954</v>
      </c>
      <c r="D4" s="60" t="s">
        <v>127</v>
      </c>
      <c r="E4" s="59" t="s">
        <v>24</v>
      </c>
      <c r="F4" s="59" t="s">
        <v>25</v>
      </c>
      <c r="G4" s="59" t="s">
        <v>952</v>
      </c>
      <c r="H4" s="61" t="s">
        <v>76</v>
      </c>
      <c r="I4" s="70" t="s">
        <v>77</v>
      </c>
      <c r="J4" s="71" t="s">
        <v>955</v>
      </c>
      <c r="K4" s="35" t="s">
        <v>27</v>
      </c>
      <c r="M4" s="67"/>
    </row>
    <row r="5" spans="1:11">
      <c r="A5" s="58"/>
      <c r="B5" s="58"/>
      <c r="C5" s="214" t="s">
        <v>28</v>
      </c>
      <c r="D5" s="214" t="s">
        <v>28</v>
      </c>
      <c r="E5" s="214" t="s">
        <v>28</v>
      </c>
      <c r="F5" s="214" t="s">
        <v>28</v>
      </c>
      <c r="G5" s="214" t="s">
        <v>28</v>
      </c>
      <c r="H5" s="214" t="s">
        <v>28</v>
      </c>
      <c r="I5" s="214" t="s">
        <v>28</v>
      </c>
      <c r="J5" s="214" t="s">
        <v>28</v>
      </c>
      <c r="K5" s="214" t="s">
        <v>28</v>
      </c>
    </row>
    <row r="6" spans="1:13">
      <c r="A6" s="62">
        <v>1</v>
      </c>
      <c r="B6" s="63" t="s">
        <v>86</v>
      </c>
      <c r="C6" s="64">
        <v>1708071602.3388</v>
      </c>
      <c r="D6" s="64">
        <v>0</v>
      </c>
      <c r="E6" s="64">
        <v>1019319608.5874</v>
      </c>
      <c r="F6" s="64">
        <v>121101465.5833</v>
      </c>
      <c r="G6" s="64">
        <v>81821736.3279</v>
      </c>
      <c r="H6" s="65">
        <f>G6/2</f>
        <v>40910868.16395</v>
      </c>
      <c r="I6" s="65">
        <f>H6</f>
        <v>40910868.16395</v>
      </c>
      <c r="J6" s="64">
        <v>2350552623.779</v>
      </c>
      <c r="K6" s="72">
        <f>C6+D6+E6+F6+I6+J6</f>
        <v>5239956168.45245</v>
      </c>
      <c r="M6" s="73"/>
    </row>
    <row r="7" spans="1:11">
      <c r="A7" s="62">
        <v>2</v>
      </c>
      <c r="B7" s="63" t="s">
        <v>87</v>
      </c>
      <c r="C7" s="64">
        <v>2154487178.1326</v>
      </c>
      <c r="D7" s="64">
        <v>0</v>
      </c>
      <c r="E7" s="64">
        <v>1285725390.0332</v>
      </c>
      <c r="F7" s="64">
        <v>124359020.9657</v>
      </c>
      <c r="G7" s="64">
        <v>103206377.0449</v>
      </c>
      <c r="H7" s="64">
        <v>0</v>
      </c>
      <c r="I7" s="74">
        <f>G7</f>
        <v>103206377.0449</v>
      </c>
      <c r="J7" s="64">
        <v>3078617304.4252</v>
      </c>
      <c r="K7" s="72">
        <f t="shared" ref="K7:K42" si="0">C7+D7+E7+F7+I7+J7</f>
        <v>6746395270.6016</v>
      </c>
    </row>
    <row r="8" spans="1:11">
      <c r="A8" s="62">
        <v>3</v>
      </c>
      <c r="B8" s="63" t="s">
        <v>88</v>
      </c>
      <c r="C8" s="64">
        <v>2869650317.6763</v>
      </c>
      <c r="D8" s="64">
        <v>0</v>
      </c>
      <c r="E8" s="64">
        <v>1712510666.7614</v>
      </c>
      <c r="F8" s="64">
        <v>171949177.9479</v>
      </c>
      <c r="G8" s="64">
        <v>137464829.5329</v>
      </c>
      <c r="H8" s="65">
        <f>G8/2</f>
        <v>68732414.76645</v>
      </c>
      <c r="I8" s="65">
        <f t="shared" ref="I8:I37" si="1">H8</f>
        <v>68732414.76645</v>
      </c>
      <c r="J8" s="64">
        <v>4037468676.9873</v>
      </c>
      <c r="K8" s="72">
        <f t="shared" si="0"/>
        <v>8860311254.13935</v>
      </c>
    </row>
    <row r="9" spans="1:11">
      <c r="A9" s="62">
        <v>4</v>
      </c>
      <c r="B9" s="63" t="s">
        <v>89</v>
      </c>
      <c r="C9" s="64">
        <v>2166130255.261</v>
      </c>
      <c r="D9" s="64">
        <v>0</v>
      </c>
      <c r="E9" s="64">
        <v>1292673586.353</v>
      </c>
      <c r="F9" s="64">
        <v>174115117.9702</v>
      </c>
      <c r="G9" s="64">
        <v>103764115.2487</v>
      </c>
      <c r="H9" s="64">
        <v>0</v>
      </c>
      <c r="I9" s="74">
        <f>G9</f>
        <v>103764115.2487</v>
      </c>
      <c r="J9" s="64">
        <v>3282431467.6581</v>
      </c>
      <c r="K9" s="72">
        <f t="shared" si="0"/>
        <v>7019114542.491</v>
      </c>
    </row>
    <row r="10" spans="1:11">
      <c r="A10" s="62">
        <v>5</v>
      </c>
      <c r="B10" s="63" t="s">
        <v>90</v>
      </c>
      <c r="C10" s="64">
        <v>2458986489.8886</v>
      </c>
      <c r="D10" s="64">
        <v>0</v>
      </c>
      <c r="E10" s="64">
        <v>1467440324.4947</v>
      </c>
      <c r="F10" s="64">
        <v>136382384.5872</v>
      </c>
      <c r="G10" s="64">
        <v>117792804.4315</v>
      </c>
      <c r="H10" s="64">
        <v>0</v>
      </c>
      <c r="I10" s="74">
        <f>G10</f>
        <v>117792804.4315</v>
      </c>
      <c r="J10" s="64">
        <v>3495506195.4809</v>
      </c>
      <c r="K10" s="72">
        <f t="shared" si="0"/>
        <v>7676108198.8829</v>
      </c>
    </row>
    <row r="11" spans="1:11">
      <c r="A11" s="62">
        <v>6</v>
      </c>
      <c r="B11" s="63" t="s">
        <v>91</v>
      </c>
      <c r="C11" s="64">
        <v>1000897508.4861</v>
      </c>
      <c r="D11" s="64">
        <v>0</v>
      </c>
      <c r="E11" s="64">
        <v>597301925.276</v>
      </c>
      <c r="F11" s="64">
        <v>56342746.6227</v>
      </c>
      <c r="G11" s="64">
        <v>47945983.0129</v>
      </c>
      <c r="H11" s="65">
        <f>G11/2</f>
        <v>23972991.50645</v>
      </c>
      <c r="I11" s="65">
        <f t="shared" si="1"/>
        <v>23972991.50645</v>
      </c>
      <c r="J11" s="64">
        <v>1416149791.0274</v>
      </c>
      <c r="K11" s="72">
        <f t="shared" si="0"/>
        <v>3094664962.91865</v>
      </c>
    </row>
    <row r="12" spans="1:11">
      <c r="A12" s="62">
        <v>7</v>
      </c>
      <c r="B12" s="63" t="s">
        <v>92</v>
      </c>
      <c r="C12" s="64">
        <v>2675757875.227</v>
      </c>
      <c r="D12" s="64">
        <v>0</v>
      </c>
      <c r="E12" s="64">
        <v>1596802186.9321</v>
      </c>
      <c r="F12" s="64">
        <v>144039354.0706</v>
      </c>
      <c r="G12" s="64">
        <v>128176801.8647</v>
      </c>
      <c r="H12" s="65">
        <f>G12/2</f>
        <v>64088400.93235</v>
      </c>
      <c r="I12" s="65">
        <f t="shared" si="1"/>
        <v>64088400.93235</v>
      </c>
      <c r="J12" s="64">
        <v>3409345848.2718</v>
      </c>
      <c r="K12" s="72">
        <f t="shared" si="0"/>
        <v>7890033665.43385</v>
      </c>
    </row>
    <row r="13" spans="1:11">
      <c r="A13" s="62">
        <v>8</v>
      </c>
      <c r="B13" s="63" t="s">
        <v>93</v>
      </c>
      <c r="C13" s="64">
        <v>2905071191.8122</v>
      </c>
      <c r="D13" s="64">
        <v>0</v>
      </c>
      <c r="E13" s="64">
        <v>1733648651.5568</v>
      </c>
      <c r="F13" s="64">
        <v>159705292.8344</v>
      </c>
      <c r="G13" s="64">
        <v>139161595.3014</v>
      </c>
      <c r="H13" s="64">
        <v>0</v>
      </c>
      <c r="I13" s="74">
        <f>G13</f>
        <v>139161595.3014</v>
      </c>
      <c r="J13" s="64">
        <v>3874046537.0277</v>
      </c>
      <c r="K13" s="72">
        <f t="shared" si="0"/>
        <v>8811633268.5325</v>
      </c>
    </row>
    <row r="14" spans="1:11">
      <c r="A14" s="62">
        <v>9</v>
      </c>
      <c r="B14" s="63" t="s">
        <v>94</v>
      </c>
      <c r="C14" s="64">
        <v>1872807899.5124</v>
      </c>
      <c r="D14" s="64">
        <v>0</v>
      </c>
      <c r="E14" s="64">
        <v>1117628682.8238</v>
      </c>
      <c r="F14" s="64">
        <v>111796715.1771</v>
      </c>
      <c r="G14" s="64">
        <v>89713097.4702</v>
      </c>
      <c r="H14" s="65">
        <f>G14/2</f>
        <v>44856548.7351</v>
      </c>
      <c r="I14" s="65">
        <f t="shared" si="1"/>
        <v>44856548.7351</v>
      </c>
      <c r="J14" s="64">
        <v>2496837957.7775</v>
      </c>
      <c r="K14" s="72">
        <f t="shared" si="0"/>
        <v>5643927804.0259</v>
      </c>
    </row>
    <row r="15" spans="1:11">
      <c r="A15" s="62">
        <v>10</v>
      </c>
      <c r="B15" s="63" t="s">
        <v>95</v>
      </c>
      <c r="C15" s="64">
        <v>2399734721.4345</v>
      </c>
      <c r="D15" s="64">
        <v>0</v>
      </c>
      <c r="E15" s="64">
        <v>1432080864.5361</v>
      </c>
      <c r="F15" s="64">
        <v>189800503.7152</v>
      </c>
      <c r="G15" s="64">
        <v>114954467.5791</v>
      </c>
      <c r="H15" s="65">
        <f>G15/2</f>
        <v>57477233.78955</v>
      </c>
      <c r="I15" s="65">
        <f t="shared" si="1"/>
        <v>57477233.78955</v>
      </c>
      <c r="J15" s="64">
        <v>3778368239.0378</v>
      </c>
      <c r="K15" s="72">
        <f t="shared" si="0"/>
        <v>7857461562.51315</v>
      </c>
    </row>
    <row r="16" spans="1:11">
      <c r="A16" s="62">
        <v>11</v>
      </c>
      <c r="B16" s="63" t="s">
        <v>96</v>
      </c>
      <c r="C16" s="64">
        <v>1385382586.5259</v>
      </c>
      <c r="D16" s="64">
        <f>-14269440.6412</f>
        <v>-14269440.6412</v>
      </c>
      <c r="E16" s="64">
        <v>826749671.3303</v>
      </c>
      <c r="F16" s="64">
        <v>81823130.7362</v>
      </c>
      <c r="G16" s="64">
        <v>66363967.7355</v>
      </c>
      <c r="H16" s="64">
        <v>0</v>
      </c>
      <c r="I16" s="74">
        <f>G16</f>
        <v>66363967.7355</v>
      </c>
      <c r="J16" s="64">
        <v>1891423821.2497</v>
      </c>
      <c r="K16" s="72">
        <f t="shared" si="0"/>
        <v>4237473736.9364</v>
      </c>
    </row>
    <row r="17" spans="1:11">
      <c r="A17" s="62">
        <v>12</v>
      </c>
      <c r="B17" s="63" t="s">
        <v>97</v>
      </c>
      <c r="C17" s="64">
        <v>1836121867.9137</v>
      </c>
      <c r="D17" s="64">
        <v>0</v>
      </c>
      <c r="E17" s="64">
        <v>1095735694.6622</v>
      </c>
      <c r="F17" s="64">
        <v>149700635.4881</v>
      </c>
      <c r="G17" s="64">
        <v>87955726.8771</v>
      </c>
      <c r="H17" s="65">
        <f>G17/2</f>
        <v>43977863.43855</v>
      </c>
      <c r="I17" s="65">
        <f t="shared" si="1"/>
        <v>43977863.43855</v>
      </c>
      <c r="J17" s="64">
        <v>3028775858.9548</v>
      </c>
      <c r="K17" s="72">
        <f t="shared" si="0"/>
        <v>6154311920.45735</v>
      </c>
    </row>
    <row r="18" spans="1:11">
      <c r="A18" s="62">
        <v>13</v>
      </c>
      <c r="B18" s="63" t="s">
        <v>98</v>
      </c>
      <c r="C18" s="64">
        <v>1457947348.8886</v>
      </c>
      <c r="D18" s="64">
        <v>0</v>
      </c>
      <c r="E18" s="64">
        <v>870053877.7034</v>
      </c>
      <c r="F18" s="64">
        <v>96417499.5358</v>
      </c>
      <c r="G18" s="64">
        <v>69840036.7979</v>
      </c>
      <c r="H18" s="64">
        <v>0</v>
      </c>
      <c r="I18" s="74">
        <f>G18</f>
        <v>69840036.7979</v>
      </c>
      <c r="J18" s="64">
        <v>2238554674.8489</v>
      </c>
      <c r="K18" s="72">
        <f t="shared" si="0"/>
        <v>4732813437.7746</v>
      </c>
    </row>
    <row r="19" spans="1:11">
      <c r="A19" s="62">
        <v>14</v>
      </c>
      <c r="B19" s="63" t="s">
        <v>99</v>
      </c>
      <c r="C19" s="64">
        <v>1865527115.4282</v>
      </c>
      <c r="D19" s="64">
        <v>0</v>
      </c>
      <c r="E19" s="64">
        <v>1113283756.0814</v>
      </c>
      <c r="F19" s="64">
        <v>126929110.6249</v>
      </c>
      <c r="G19" s="64">
        <v>89364326.145</v>
      </c>
      <c r="H19" s="64">
        <v>0</v>
      </c>
      <c r="I19" s="74">
        <f>G19</f>
        <v>89364326.145</v>
      </c>
      <c r="J19" s="64">
        <v>2596712852.0891</v>
      </c>
      <c r="K19" s="72">
        <f t="shared" si="0"/>
        <v>5791817160.3686</v>
      </c>
    </row>
    <row r="20" spans="1:11">
      <c r="A20" s="62">
        <v>15</v>
      </c>
      <c r="B20" s="63" t="s">
        <v>100</v>
      </c>
      <c r="C20" s="64">
        <v>1278260482.4249</v>
      </c>
      <c r="D20" s="64">
        <v>0</v>
      </c>
      <c r="E20" s="64">
        <v>762822807.2141</v>
      </c>
      <c r="F20" s="64">
        <v>78923467.5355</v>
      </c>
      <c r="G20" s="64">
        <v>61232498.6892</v>
      </c>
      <c r="H20" s="64">
        <v>0</v>
      </c>
      <c r="I20" s="74">
        <f>G20</f>
        <v>61232498.6892</v>
      </c>
      <c r="J20" s="64">
        <v>1746063696.4914</v>
      </c>
      <c r="K20" s="72">
        <f t="shared" si="0"/>
        <v>3927302952.3551</v>
      </c>
    </row>
    <row r="21" spans="1:11">
      <c r="A21" s="62">
        <v>16</v>
      </c>
      <c r="B21" s="63" t="s">
        <v>101</v>
      </c>
      <c r="C21" s="64">
        <v>2500221317.7151</v>
      </c>
      <c r="D21" s="64">
        <v>0</v>
      </c>
      <c r="E21" s="64">
        <v>1492047881.0525</v>
      </c>
      <c r="F21" s="64">
        <v>170860377.2718</v>
      </c>
      <c r="G21" s="64">
        <v>119768075.9629</v>
      </c>
      <c r="H21" s="65">
        <f>G21/2</f>
        <v>59884037.98145</v>
      </c>
      <c r="I21" s="65">
        <f t="shared" si="1"/>
        <v>59884037.98145</v>
      </c>
      <c r="J21" s="64">
        <v>3562391355.5405</v>
      </c>
      <c r="K21" s="72">
        <f t="shared" si="0"/>
        <v>7785404969.56135</v>
      </c>
    </row>
    <row r="22" spans="1:11">
      <c r="A22" s="62">
        <v>17</v>
      </c>
      <c r="B22" s="63" t="s">
        <v>102</v>
      </c>
      <c r="C22" s="64">
        <v>2626717898.0567</v>
      </c>
      <c r="D22" s="64">
        <v>0</v>
      </c>
      <c r="E22" s="64">
        <v>1567536780.1043</v>
      </c>
      <c r="F22" s="64">
        <v>155898040.2254</v>
      </c>
      <c r="G22" s="64">
        <v>125827640.345</v>
      </c>
      <c r="H22" s="64">
        <v>0</v>
      </c>
      <c r="I22" s="74">
        <f>G22</f>
        <v>125827640.345</v>
      </c>
      <c r="J22" s="64">
        <v>3799870230.8568</v>
      </c>
      <c r="K22" s="72">
        <f t="shared" si="0"/>
        <v>8275850589.5882</v>
      </c>
    </row>
    <row r="23" spans="1:11">
      <c r="A23" s="62">
        <v>18</v>
      </c>
      <c r="B23" s="63" t="s">
        <v>103</v>
      </c>
      <c r="C23" s="64">
        <v>2953993000.3797</v>
      </c>
      <c r="D23" s="64">
        <v>0</v>
      </c>
      <c r="E23" s="64">
        <v>1762843539.3425</v>
      </c>
      <c r="F23" s="64">
        <v>186814289.9009</v>
      </c>
      <c r="G23" s="64">
        <v>141505096.1916</v>
      </c>
      <c r="H23" s="64">
        <v>0</v>
      </c>
      <c r="I23" s="74">
        <f>G23</f>
        <v>141505096.1916</v>
      </c>
      <c r="J23" s="64">
        <v>3918493316.541</v>
      </c>
      <c r="K23" s="72">
        <f t="shared" si="0"/>
        <v>8963649242.3557</v>
      </c>
    </row>
    <row r="24" spans="1:11">
      <c r="A24" s="62">
        <v>19</v>
      </c>
      <c r="B24" s="63" t="s">
        <v>104</v>
      </c>
      <c r="C24" s="64">
        <v>4703010030.7274</v>
      </c>
      <c r="D24" s="64">
        <f>-512664445.0401</f>
        <v>-512664445.0401</v>
      </c>
      <c r="E24" s="64">
        <v>2806598000.4236</v>
      </c>
      <c r="F24" s="64">
        <v>315378143.5592</v>
      </c>
      <c r="G24" s="64">
        <v>225288240.9349</v>
      </c>
      <c r="H24" s="64">
        <v>0</v>
      </c>
      <c r="I24" s="74">
        <f>G24</f>
        <v>225288240.9349</v>
      </c>
      <c r="J24" s="64">
        <v>7098364878.6622</v>
      </c>
      <c r="K24" s="72">
        <f t="shared" si="0"/>
        <v>14635974849.2672</v>
      </c>
    </row>
    <row r="25" spans="1:11">
      <c r="A25" s="62">
        <v>20</v>
      </c>
      <c r="B25" s="63" t="s">
        <v>105</v>
      </c>
      <c r="C25" s="64">
        <v>3580481588.356</v>
      </c>
      <c r="D25" s="64">
        <v>0</v>
      </c>
      <c r="E25" s="64">
        <v>2136710830.0384</v>
      </c>
      <c r="F25" s="64">
        <v>205382469.1898</v>
      </c>
      <c r="G25" s="64">
        <v>171515772.552</v>
      </c>
      <c r="H25" s="64">
        <v>0</v>
      </c>
      <c r="I25" s="74">
        <f>G25</f>
        <v>171515772.552</v>
      </c>
      <c r="J25" s="64">
        <v>4815344511.8254</v>
      </c>
      <c r="K25" s="72">
        <f t="shared" si="0"/>
        <v>10909435171.9616</v>
      </c>
    </row>
    <row r="26" spans="1:11">
      <c r="A26" s="62">
        <v>21</v>
      </c>
      <c r="B26" s="63" t="s">
        <v>106</v>
      </c>
      <c r="C26" s="64">
        <v>2259668208.0527</v>
      </c>
      <c r="D26" s="64">
        <v>0</v>
      </c>
      <c r="E26" s="64">
        <v>1348493886.4486</v>
      </c>
      <c r="F26" s="64">
        <v>121974675.678</v>
      </c>
      <c r="G26" s="64">
        <v>108244862.835</v>
      </c>
      <c r="H26" s="65">
        <f>G26/2</f>
        <v>54122431.4175</v>
      </c>
      <c r="I26" s="65">
        <f t="shared" si="1"/>
        <v>54122431.4175</v>
      </c>
      <c r="J26" s="64">
        <v>2878927121.0532</v>
      </c>
      <c r="K26" s="72">
        <f t="shared" si="0"/>
        <v>6663186322.65</v>
      </c>
    </row>
    <row r="27" spans="1:11">
      <c r="A27" s="62">
        <v>22</v>
      </c>
      <c r="B27" s="63" t="s">
        <v>107</v>
      </c>
      <c r="C27" s="64">
        <v>2335532610.3628</v>
      </c>
      <c r="D27" s="64">
        <v>0</v>
      </c>
      <c r="E27" s="64">
        <v>1393767206.8193</v>
      </c>
      <c r="F27" s="64">
        <v>126404933.7448</v>
      </c>
      <c r="G27" s="64">
        <v>111878994.5155</v>
      </c>
      <c r="H27" s="65">
        <f>G27/2</f>
        <v>55939497.25775</v>
      </c>
      <c r="I27" s="65">
        <f t="shared" si="1"/>
        <v>55939497.25775</v>
      </c>
      <c r="J27" s="64">
        <v>2934384767.6125</v>
      </c>
      <c r="K27" s="72">
        <f t="shared" si="0"/>
        <v>6846029015.79715</v>
      </c>
    </row>
    <row r="28" spans="1:11">
      <c r="A28" s="62">
        <v>23</v>
      </c>
      <c r="B28" s="63" t="s">
        <v>108</v>
      </c>
      <c r="C28" s="64">
        <v>1652633957.0087</v>
      </c>
      <c r="D28" s="64">
        <v>0</v>
      </c>
      <c r="E28" s="64">
        <v>986236288.8594</v>
      </c>
      <c r="F28" s="64">
        <v>103484168.8512</v>
      </c>
      <c r="G28" s="64">
        <v>79166107.3762</v>
      </c>
      <c r="H28" s="65">
        <f>G28/2</f>
        <v>39583053.6881</v>
      </c>
      <c r="I28" s="65">
        <f t="shared" si="1"/>
        <v>39583053.6881</v>
      </c>
      <c r="J28" s="64">
        <v>2254269655.0132</v>
      </c>
      <c r="K28" s="72">
        <f t="shared" si="0"/>
        <v>5036207123.4206</v>
      </c>
    </row>
    <row r="29" spans="1:11">
      <c r="A29" s="62">
        <v>24</v>
      </c>
      <c r="B29" s="63" t="s">
        <v>109</v>
      </c>
      <c r="C29" s="64">
        <v>2815255646.1157</v>
      </c>
      <c r="D29" s="64">
        <v>0</v>
      </c>
      <c r="E29" s="64">
        <v>1680049758.6538</v>
      </c>
      <c r="F29" s="64">
        <v>490471092.8913</v>
      </c>
      <c r="G29" s="64">
        <v>134859162.1433</v>
      </c>
      <c r="H29" s="64">
        <v>0</v>
      </c>
      <c r="I29" s="74">
        <f>G29</f>
        <v>134859162.1433</v>
      </c>
      <c r="J29" s="64">
        <v>18866812346.2945</v>
      </c>
      <c r="K29" s="72">
        <f t="shared" si="0"/>
        <v>23987448006.0986</v>
      </c>
    </row>
    <row r="30" spans="1:11">
      <c r="A30" s="62">
        <v>25</v>
      </c>
      <c r="B30" s="63" t="s">
        <v>110</v>
      </c>
      <c r="C30" s="64">
        <v>1474434328.3418</v>
      </c>
      <c r="D30" s="64">
        <v>0</v>
      </c>
      <c r="E30" s="64">
        <v>879892751.8002</v>
      </c>
      <c r="F30" s="64">
        <v>81083793.5336</v>
      </c>
      <c r="G30" s="64">
        <v>70629812.4042</v>
      </c>
      <c r="H30" s="64">
        <v>0</v>
      </c>
      <c r="I30" s="74">
        <f>G30</f>
        <v>70629812.4042</v>
      </c>
      <c r="J30" s="64">
        <v>1748093167.6221</v>
      </c>
      <c r="K30" s="72">
        <f t="shared" si="0"/>
        <v>4254133853.7019</v>
      </c>
    </row>
    <row r="31" spans="1:11">
      <c r="A31" s="62">
        <v>26</v>
      </c>
      <c r="B31" s="63" t="s">
        <v>111</v>
      </c>
      <c r="C31" s="64">
        <v>2729064208.123</v>
      </c>
      <c r="D31" s="64">
        <v>0</v>
      </c>
      <c r="E31" s="64">
        <v>1628613611.1776</v>
      </c>
      <c r="F31" s="64">
        <v>152734455.6154</v>
      </c>
      <c r="G31" s="64">
        <v>130730334.5789</v>
      </c>
      <c r="H31" s="65">
        <f>G31/2</f>
        <v>65365167.28945</v>
      </c>
      <c r="I31" s="65">
        <f t="shared" si="1"/>
        <v>65365167.28945</v>
      </c>
      <c r="J31" s="64">
        <v>3443273162.498</v>
      </c>
      <c r="K31" s="72">
        <f t="shared" si="0"/>
        <v>8019050604.70345</v>
      </c>
    </row>
    <row r="32" spans="1:11">
      <c r="A32" s="62">
        <v>27</v>
      </c>
      <c r="B32" s="63" t="s">
        <v>112</v>
      </c>
      <c r="C32" s="64">
        <v>1946904538.7724</v>
      </c>
      <c r="D32" s="64">
        <v>0</v>
      </c>
      <c r="E32" s="64">
        <v>1161847061.7399</v>
      </c>
      <c r="F32" s="64">
        <v>159628264.52</v>
      </c>
      <c r="G32" s="64">
        <v>93262548.0153</v>
      </c>
      <c r="H32" s="64">
        <v>0</v>
      </c>
      <c r="I32" s="74">
        <f>G32</f>
        <v>93262548.0153</v>
      </c>
      <c r="J32" s="64">
        <v>3022588251.9824</v>
      </c>
      <c r="K32" s="72">
        <f t="shared" si="0"/>
        <v>6384230665.03</v>
      </c>
    </row>
    <row r="33" spans="1:11">
      <c r="A33" s="62">
        <v>28</v>
      </c>
      <c r="B33" s="63" t="s">
        <v>113</v>
      </c>
      <c r="C33" s="64">
        <v>1859416984.88</v>
      </c>
      <c r="D33" s="64">
        <v>0</v>
      </c>
      <c r="E33" s="64">
        <v>1109637435.9449</v>
      </c>
      <c r="F33" s="64">
        <v>126495211.0063</v>
      </c>
      <c r="G33" s="64">
        <v>89071632.6245</v>
      </c>
      <c r="H33" s="65">
        <f>G33/2</f>
        <v>44535816.31225</v>
      </c>
      <c r="I33" s="65">
        <f t="shared" si="1"/>
        <v>44535816.31225</v>
      </c>
      <c r="J33" s="64">
        <v>2761096675.794</v>
      </c>
      <c r="K33" s="72">
        <f t="shared" si="0"/>
        <v>5901182123.93745</v>
      </c>
    </row>
    <row r="34" spans="1:11">
      <c r="A34" s="62">
        <v>29</v>
      </c>
      <c r="B34" s="63" t="s">
        <v>114</v>
      </c>
      <c r="C34" s="64">
        <v>2518627318.0639</v>
      </c>
      <c r="D34" s="64">
        <v>0</v>
      </c>
      <c r="E34" s="64">
        <v>1503031962.192</v>
      </c>
      <c r="F34" s="64">
        <v>170039937.155</v>
      </c>
      <c r="G34" s="64">
        <v>120649778.4076</v>
      </c>
      <c r="H34" s="64">
        <v>0</v>
      </c>
      <c r="I34" s="74">
        <f>G34</f>
        <v>120649778.4076</v>
      </c>
      <c r="J34" s="64">
        <v>3724154004.729</v>
      </c>
      <c r="K34" s="72">
        <f t="shared" si="0"/>
        <v>8036503000.5475</v>
      </c>
    </row>
    <row r="35" spans="1:11">
      <c r="A35" s="62">
        <v>30</v>
      </c>
      <c r="B35" s="63" t="s">
        <v>115</v>
      </c>
      <c r="C35" s="64">
        <v>3177051847.5214</v>
      </c>
      <c r="D35" s="64">
        <v>0</v>
      </c>
      <c r="E35" s="64">
        <v>1895957547.2388</v>
      </c>
      <c r="F35" s="64">
        <v>245142629.8505</v>
      </c>
      <c r="G35" s="64">
        <v>152190281.8431</v>
      </c>
      <c r="H35" s="64">
        <v>0</v>
      </c>
      <c r="I35" s="74">
        <f>G35</f>
        <v>152190281.8431</v>
      </c>
      <c r="J35" s="64">
        <v>6239168084.6975</v>
      </c>
      <c r="K35" s="72">
        <f t="shared" si="0"/>
        <v>11709510391.1513</v>
      </c>
    </row>
    <row r="36" spans="1:11">
      <c r="A36" s="62">
        <v>31</v>
      </c>
      <c r="B36" s="63" t="s">
        <v>116</v>
      </c>
      <c r="C36" s="64">
        <v>1991585828.0918</v>
      </c>
      <c r="D36" s="64">
        <v>0</v>
      </c>
      <c r="E36" s="64">
        <v>1188511350.4489</v>
      </c>
      <c r="F36" s="64">
        <v>115091254.1566</v>
      </c>
      <c r="G36" s="64">
        <v>95402915.356</v>
      </c>
      <c r="H36" s="65">
        <f>G36/2</f>
        <v>47701457.678</v>
      </c>
      <c r="I36" s="65">
        <f t="shared" si="1"/>
        <v>47701457.678</v>
      </c>
      <c r="J36" s="64">
        <v>2664923241.6692</v>
      </c>
      <c r="K36" s="72">
        <f t="shared" si="0"/>
        <v>6007813132.0445</v>
      </c>
    </row>
    <row r="37" spans="1:11">
      <c r="A37" s="62">
        <v>32</v>
      </c>
      <c r="B37" s="63" t="s">
        <v>117</v>
      </c>
      <c r="C37" s="64">
        <v>2468681041.2633</v>
      </c>
      <c r="D37" s="64">
        <v>0</v>
      </c>
      <c r="E37" s="64">
        <v>1473225706.2658</v>
      </c>
      <c r="F37" s="64">
        <v>195174564.7434</v>
      </c>
      <c r="G37" s="64">
        <v>118257202.4256</v>
      </c>
      <c r="H37" s="65">
        <f>G37/2</f>
        <v>59128601.2128</v>
      </c>
      <c r="I37" s="65">
        <f t="shared" si="1"/>
        <v>59128601.2128</v>
      </c>
      <c r="J37" s="64">
        <v>7685620138.1496</v>
      </c>
      <c r="K37" s="72">
        <f t="shared" si="0"/>
        <v>11881830051.6349</v>
      </c>
    </row>
    <row r="38" spans="1:11">
      <c r="A38" s="62">
        <v>33</v>
      </c>
      <c r="B38" s="63" t="s">
        <v>118</v>
      </c>
      <c r="C38" s="64">
        <v>2486343900.9673</v>
      </c>
      <c r="D38" s="64">
        <v>0</v>
      </c>
      <c r="E38" s="64">
        <v>1483766306.0951</v>
      </c>
      <c r="F38" s="64">
        <v>138908627.5607</v>
      </c>
      <c r="G38" s="64">
        <v>119103306.2115</v>
      </c>
      <c r="H38" s="64">
        <v>0</v>
      </c>
      <c r="I38" s="74">
        <f>G38</f>
        <v>119103306.2115</v>
      </c>
      <c r="J38" s="64">
        <v>3163545839.6245</v>
      </c>
      <c r="K38" s="72">
        <f t="shared" si="0"/>
        <v>7391667980.4591</v>
      </c>
    </row>
    <row r="39" spans="1:11">
      <c r="A39" s="62">
        <v>34</v>
      </c>
      <c r="B39" s="63" t="s">
        <v>119</v>
      </c>
      <c r="C39" s="64">
        <v>1863523071.9907</v>
      </c>
      <c r="D39" s="64">
        <v>0</v>
      </c>
      <c r="E39" s="64">
        <v>1112087810.4494</v>
      </c>
      <c r="F39" s="64">
        <v>92268436.0101</v>
      </c>
      <c r="G39" s="64">
        <v>89268326.4733</v>
      </c>
      <c r="H39" s="64">
        <v>0</v>
      </c>
      <c r="I39" s="74">
        <f>G39</f>
        <v>89268326.4733</v>
      </c>
      <c r="J39" s="64">
        <v>2217553367.1741</v>
      </c>
      <c r="K39" s="72">
        <f t="shared" si="0"/>
        <v>5374701012.0976</v>
      </c>
    </row>
    <row r="40" spans="1:11">
      <c r="A40" s="62">
        <v>35</v>
      </c>
      <c r="B40" s="63" t="s">
        <v>120</v>
      </c>
      <c r="C40" s="64">
        <v>1873609134.6003</v>
      </c>
      <c r="D40" s="64">
        <v>0</v>
      </c>
      <c r="E40" s="64">
        <v>1118106832.9411</v>
      </c>
      <c r="F40" s="64">
        <v>95480968.4724</v>
      </c>
      <c r="G40" s="64">
        <v>89751479.0259</v>
      </c>
      <c r="H40" s="64">
        <v>0</v>
      </c>
      <c r="I40" s="74">
        <f>G40</f>
        <v>89751479.0259</v>
      </c>
      <c r="J40" s="64">
        <v>2268430965.3486</v>
      </c>
      <c r="K40" s="72">
        <f t="shared" si="0"/>
        <v>5445379380.3883</v>
      </c>
    </row>
    <row r="41" spans="1:11">
      <c r="A41" s="62">
        <v>36</v>
      </c>
      <c r="B41" s="63" t="s">
        <v>121</v>
      </c>
      <c r="C41" s="64">
        <v>1692931100.3909</v>
      </c>
      <c r="D41" s="64">
        <v>0</v>
      </c>
      <c r="E41" s="64">
        <v>1010284266.9203</v>
      </c>
      <c r="F41" s="64">
        <v>95484833.6311</v>
      </c>
      <c r="G41" s="64">
        <v>81096461.0196</v>
      </c>
      <c r="H41" s="64">
        <v>0</v>
      </c>
      <c r="I41" s="74">
        <f>G41</f>
        <v>81096461.0196</v>
      </c>
      <c r="J41" s="64">
        <v>2232796762.9189</v>
      </c>
      <c r="K41" s="72">
        <f t="shared" si="0"/>
        <v>5112593424.8808</v>
      </c>
    </row>
    <row r="42" spans="1:11">
      <c r="A42" s="62">
        <v>37</v>
      </c>
      <c r="B42" s="63" t="s">
        <v>928</v>
      </c>
      <c r="C42" s="64">
        <v>747715663.671</v>
      </c>
      <c r="D42" s="64">
        <v>0</v>
      </c>
      <c r="E42" s="64">
        <v>446211526.8378</v>
      </c>
      <c r="F42" s="64">
        <v>105012681.3019</v>
      </c>
      <c r="G42" s="64">
        <v>35817815.7153</v>
      </c>
      <c r="H42" s="64">
        <v>0</v>
      </c>
      <c r="I42" s="74">
        <f>G42</f>
        <v>35817815.7153</v>
      </c>
      <c r="J42" s="64">
        <v>3104502005.2545</v>
      </c>
      <c r="K42" s="72">
        <f t="shared" si="0"/>
        <v>4439259692.7805</v>
      </c>
    </row>
    <row r="43" spans="1:11">
      <c r="A43" s="51"/>
      <c r="B43" s="51"/>
      <c r="C43" s="66">
        <f>SUM(C6:C42)</f>
        <v>82292237664.4034</v>
      </c>
      <c r="D43" s="66">
        <f t="shared" ref="D43:K43" si="2">SUM(D6:D42)</f>
        <v>-526933885.6813</v>
      </c>
      <c r="E43" s="66">
        <f t="shared" si="2"/>
        <v>49109236036.1401</v>
      </c>
      <c r="F43" s="66">
        <f t="shared" si="2"/>
        <v>5572599472.2642</v>
      </c>
      <c r="G43" s="66">
        <f t="shared" si="2"/>
        <v>3942044211.0161</v>
      </c>
      <c r="H43" s="66">
        <f t="shared" si="2"/>
        <v>770276384.1697</v>
      </c>
      <c r="I43" s="66">
        <f t="shared" si="2"/>
        <v>3171767826.8464</v>
      </c>
      <c r="J43" s="66">
        <f t="shared" si="2"/>
        <v>137125459395.968</v>
      </c>
      <c r="K43" s="66">
        <f t="shared" si="2"/>
        <v>276744366509.941</v>
      </c>
    </row>
    <row r="45" spans="9:9">
      <c r="I45" s="67"/>
    </row>
    <row r="46" spans="3:11">
      <c r="C46" s="67"/>
      <c r="D46" s="68"/>
      <c r="K46" s="75"/>
    </row>
  </sheetData>
  <mergeCells count="3">
    <mergeCell ref="A1:K1"/>
    <mergeCell ref="A2:K2"/>
    <mergeCell ref="A3:K3"/>
  </mergeCells>
  <pageMargins left="0.708333333333333" right="0.708333333333333" top="0.747916666666667" bottom="0.747916666666667" header="0.314583333333333" footer="0.314583333333333"/>
  <pageSetup paperSize="9" scale="5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80"/>
  <sheetViews>
    <sheetView zoomScale="106" zoomScaleNormal="106" topLeftCell="A4" workbookViewId="0">
      <pane xSplit="3" ySplit="2" topLeftCell="H773" activePane="bottomRight" state="frozen"/>
      <selection/>
      <selection pane="topRight"/>
      <selection pane="bottomLeft"/>
      <selection pane="bottomRight" activeCell="M774" sqref="M774:M779"/>
    </sheetView>
  </sheetViews>
  <sheetFormatPr defaultColWidth="9.1047619047619" defaultRowHeight="12.75"/>
  <cols>
    <col min="1" max="1" width="5.88571428571429" style="37" customWidth="1"/>
    <col min="2" max="2" width="16" style="37" customWidth="1"/>
    <col min="3" max="3" width="22.3333333333333" style="37" customWidth="1"/>
    <col min="4" max="4" width="22.6666666666667" style="37" customWidth="1"/>
    <col min="5" max="5" width="23.552380952381" style="37" customWidth="1"/>
    <col min="6" max="6" width="24.8857142857143" style="37" customWidth="1"/>
    <col min="7" max="8" width="13.4380952380952" style="37" customWidth="1"/>
    <col min="9" max="9" width="14.4380952380952" style="37" customWidth="1"/>
    <col min="10" max="11" width="13.3333333333333" style="37" customWidth="1"/>
    <col min="12" max="12" width="9.1047619047619" style="37"/>
    <col min="13" max="14" width="15.3333333333333" style="37" customWidth="1"/>
    <col min="15" max="15" width="14.4380952380952" style="37" customWidth="1"/>
    <col min="16" max="16" width="14" style="37" customWidth="1"/>
    <col min="17" max="17" width="12.8857142857143" style="37" customWidth="1"/>
    <col min="18" max="16384" width="9.1047619047619" style="37"/>
  </cols>
  <sheetData>
    <row r="1" ht="18.75" spans="1:6">
      <c r="A1" s="38" t="s">
        <v>17</v>
      </c>
      <c r="B1" s="38"/>
      <c r="C1" s="38"/>
      <c r="D1" s="38"/>
      <c r="E1" s="38"/>
      <c r="F1" s="38"/>
    </row>
    <row r="2" ht="18.75" spans="1:6">
      <c r="A2" s="38" t="s">
        <v>62</v>
      </c>
      <c r="B2" s="38"/>
      <c r="C2" s="38"/>
      <c r="D2" s="38"/>
      <c r="E2" s="38"/>
      <c r="F2" s="38"/>
    </row>
    <row r="3" ht="38.4" customHeight="1" spans="1:6">
      <c r="A3" s="39" t="s">
        <v>956</v>
      </c>
      <c r="B3" s="39"/>
      <c r="C3" s="39"/>
      <c r="D3" s="39"/>
      <c r="E3" s="39"/>
      <c r="F3" s="39"/>
    </row>
    <row r="4" ht="56.25" spans="1:6">
      <c r="A4" s="40" t="s">
        <v>957</v>
      </c>
      <c r="B4" s="40" t="s">
        <v>958</v>
      </c>
      <c r="C4" s="41" t="s">
        <v>959</v>
      </c>
      <c r="D4" s="25" t="s">
        <v>950</v>
      </c>
      <c r="E4" s="26" t="s">
        <v>951</v>
      </c>
      <c r="F4" s="35" t="s">
        <v>960</v>
      </c>
    </row>
    <row r="5" ht="15.75" spans="1:17">
      <c r="A5" s="42"/>
      <c r="B5" s="42"/>
      <c r="C5" s="43"/>
      <c r="D5" s="214" t="s">
        <v>28</v>
      </c>
      <c r="E5" s="214" t="s">
        <v>28</v>
      </c>
      <c r="F5" s="214" t="s">
        <v>28</v>
      </c>
      <c r="G5" s="37" t="s">
        <v>961</v>
      </c>
      <c r="H5" s="37" t="s">
        <v>962</v>
      </c>
      <c r="I5" s="37" t="s">
        <v>963</v>
      </c>
      <c r="J5" s="37" t="s">
        <v>964</v>
      </c>
      <c r="K5" s="37" t="s">
        <v>965</v>
      </c>
      <c r="P5" s="49"/>
      <c r="Q5" s="49"/>
    </row>
    <row r="6" ht="18.75" spans="1:17">
      <c r="A6" s="44">
        <v>1</v>
      </c>
      <c r="B6" s="45" t="s">
        <v>86</v>
      </c>
      <c r="C6" s="45" t="s">
        <v>130</v>
      </c>
      <c r="D6" s="46">
        <v>2625177.1766</v>
      </c>
      <c r="E6" s="46">
        <v>1566617.3294</v>
      </c>
      <c r="F6" s="47">
        <f>D6+E6</f>
        <v>4191794.506</v>
      </c>
      <c r="G6" s="48">
        <f>'LGCs Details'!E2-'ECOLOGY TO INDIVIDUAL LGCS'!D6</f>
        <v>87505905.8858</v>
      </c>
      <c r="H6" s="48">
        <v>0</v>
      </c>
      <c r="I6" s="50">
        <v>52220577.647</v>
      </c>
      <c r="J6" s="50">
        <v>6416345.0753</v>
      </c>
      <c r="K6" s="50">
        <v>4191794.506</v>
      </c>
      <c r="M6" s="48">
        <v>120863931.0533</v>
      </c>
      <c r="N6" s="48"/>
      <c r="O6" s="50"/>
      <c r="P6" s="50"/>
      <c r="Q6" s="50"/>
    </row>
    <row r="7" ht="18.75" spans="1:17">
      <c r="A7" s="44">
        <v>2</v>
      </c>
      <c r="B7" s="45" t="s">
        <v>86</v>
      </c>
      <c r="C7" s="45" t="s">
        <v>132</v>
      </c>
      <c r="D7" s="46">
        <v>4379766.1351</v>
      </c>
      <c r="E7" s="46">
        <v>2613696.9296</v>
      </c>
      <c r="F7" s="47">
        <f t="shared" ref="F7:F70" si="0">D7+E7</f>
        <v>6993463.0647</v>
      </c>
      <c r="G7" s="48">
        <f>'LGCs Details'!E3-'ECOLOGY TO INDIVIDUAL LGCS'!D7</f>
        <v>145992204.5041</v>
      </c>
      <c r="H7" s="48">
        <v>0</v>
      </c>
      <c r="I7" s="50">
        <v>87123230.9864</v>
      </c>
      <c r="J7" s="50">
        <v>10194851.7151</v>
      </c>
      <c r="K7" s="50">
        <v>6993463.0647</v>
      </c>
      <c r="M7" s="48">
        <v>213841985.7981</v>
      </c>
      <c r="N7" s="48"/>
      <c r="O7" s="50"/>
      <c r="P7" s="50"/>
      <c r="Q7" s="50"/>
    </row>
    <row r="8" ht="18.75" spans="1:17">
      <c r="A8" s="44">
        <v>3</v>
      </c>
      <c r="B8" s="45" t="s">
        <v>86</v>
      </c>
      <c r="C8" s="45" t="s">
        <v>134</v>
      </c>
      <c r="D8" s="46">
        <v>3081647.6877</v>
      </c>
      <c r="E8" s="46">
        <v>1839023.5576</v>
      </c>
      <c r="F8" s="47">
        <f t="shared" si="0"/>
        <v>4920671.2453</v>
      </c>
      <c r="G8" s="48">
        <f>'LGCs Details'!E4-'ECOLOGY TO INDIVIDUAL LGCS'!D8</f>
        <v>102721589.5897</v>
      </c>
      <c r="H8" s="48">
        <v>0</v>
      </c>
      <c r="I8" s="50">
        <v>61300785.2544</v>
      </c>
      <c r="J8" s="50">
        <v>7165420.1263</v>
      </c>
      <c r="K8" s="50">
        <v>4920671.2453</v>
      </c>
      <c r="M8" s="48">
        <v>139296488.6056</v>
      </c>
      <c r="N8" s="48"/>
      <c r="O8" s="50"/>
      <c r="P8" s="50"/>
      <c r="Q8" s="50"/>
    </row>
    <row r="9" ht="18.75" spans="1:17">
      <c r="A9" s="44">
        <v>4</v>
      </c>
      <c r="B9" s="45" t="s">
        <v>86</v>
      </c>
      <c r="C9" s="45" t="s">
        <v>136</v>
      </c>
      <c r="D9" s="46">
        <v>3139865.2332</v>
      </c>
      <c r="E9" s="46">
        <v>1873765.8282</v>
      </c>
      <c r="F9" s="47">
        <f t="shared" si="0"/>
        <v>5013631.0614</v>
      </c>
      <c r="G9" s="48">
        <f>'LGCs Details'!E5-'ECOLOGY TO INDIVIDUAL LGCS'!D9</f>
        <v>104662174.4417</v>
      </c>
      <c r="H9" s="48">
        <v>0</v>
      </c>
      <c r="I9" s="50">
        <v>62458860.9399</v>
      </c>
      <c r="J9" s="50">
        <v>7427043.4082</v>
      </c>
      <c r="K9" s="50">
        <v>5013631.0614</v>
      </c>
      <c r="M9" s="48">
        <v>145734276.3728</v>
      </c>
      <c r="N9" s="48"/>
      <c r="O9" s="50"/>
      <c r="P9" s="50"/>
      <c r="Q9" s="50"/>
    </row>
    <row r="10" ht="18.75" spans="1:17">
      <c r="A10" s="44">
        <v>5</v>
      </c>
      <c r="B10" s="45" t="s">
        <v>86</v>
      </c>
      <c r="C10" s="45" t="s">
        <v>138</v>
      </c>
      <c r="D10" s="46">
        <v>2857892.3082</v>
      </c>
      <c r="E10" s="46">
        <v>1705493.8827</v>
      </c>
      <c r="F10" s="47">
        <f t="shared" si="0"/>
        <v>4563386.1909</v>
      </c>
      <c r="G10" s="48">
        <f>'LGCs Details'!E6-'ECOLOGY TO INDIVIDUAL LGCS'!D10</f>
        <v>95263076.9414</v>
      </c>
      <c r="H10" s="48">
        <v>0</v>
      </c>
      <c r="I10" s="50">
        <v>56849796.0904</v>
      </c>
      <c r="J10" s="50">
        <v>6780682.8162</v>
      </c>
      <c r="K10" s="50">
        <v>4563386.1909</v>
      </c>
      <c r="M10" s="48">
        <v>129829222.8058</v>
      </c>
      <c r="N10" s="48"/>
      <c r="O10" s="50"/>
      <c r="P10" s="50"/>
      <c r="Q10" s="50"/>
    </row>
    <row r="11" ht="37.5" spans="1:17">
      <c r="A11" s="44">
        <v>6</v>
      </c>
      <c r="B11" s="45" t="s">
        <v>86</v>
      </c>
      <c r="C11" s="45" t="s">
        <v>140</v>
      </c>
      <c r="D11" s="46">
        <v>2951464.0474</v>
      </c>
      <c r="E11" s="46">
        <v>1761334.3454</v>
      </c>
      <c r="F11" s="47">
        <f t="shared" si="0"/>
        <v>4712798.3928</v>
      </c>
      <c r="G11" s="48">
        <f>'LGCs Details'!E7-'ECOLOGY TO INDIVIDUAL LGCS'!D11</f>
        <v>98382134.912</v>
      </c>
      <c r="H11" s="48">
        <v>0</v>
      </c>
      <c r="I11" s="50">
        <v>58711144.845</v>
      </c>
      <c r="J11" s="50">
        <v>6968686.1068</v>
      </c>
      <c r="K11" s="50">
        <v>4712798.3928</v>
      </c>
      <c r="M11" s="48">
        <v>134455436.7863</v>
      </c>
      <c r="N11" s="48"/>
      <c r="O11" s="50"/>
      <c r="P11" s="50"/>
      <c r="Q11" s="50"/>
    </row>
    <row r="12" ht="37.5" spans="1:17">
      <c r="A12" s="44">
        <v>7</v>
      </c>
      <c r="B12" s="45" t="s">
        <v>86</v>
      </c>
      <c r="C12" s="45" t="s">
        <v>141</v>
      </c>
      <c r="D12" s="46">
        <v>2863710.6621</v>
      </c>
      <c r="E12" s="46">
        <v>1708966.0804</v>
      </c>
      <c r="F12" s="47">
        <f t="shared" si="0"/>
        <v>4572676.7425</v>
      </c>
      <c r="G12" s="48">
        <f>'LGCs Details'!E8-'ECOLOGY TO INDIVIDUAL LGCS'!D12</f>
        <v>95457022.0714</v>
      </c>
      <c r="H12" s="48">
        <v>0</v>
      </c>
      <c r="I12" s="50">
        <v>56965536.0123</v>
      </c>
      <c r="J12" s="50">
        <v>6742093.2328</v>
      </c>
      <c r="K12" s="50">
        <v>4572676.7425</v>
      </c>
      <c r="M12" s="48">
        <v>128879645.4364</v>
      </c>
      <c r="N12" s="48"/>
      <c r="O12" s="50"/>
      <c r="P12" s="50"/>
      <c r="Q12" s="50"/>
    </row>
    <row r="13" ht="18.75" spans="1:17">
      <c r="A13" s="44">
        <v>8</v>
      </c>
      <c r="B13" s="45" t="s">
        <v>86</v>
      </c>
      <c r="C13" s="45" t="s">
        <v>143</v>
      </c>
      <c r="D13" s="46">
        <v>2792296.4648</v>
      </c>
      <c r="E13" s="46">
        <v>1666348.4925</v>
      </c>
      <c r="F13" s="47">
        <f t="shared" si="0"/>
        <v>4458644.9573</v>
      </c>
      <c r="G13" s="48">
        <f>'LGCs Details'!E9-'ECOLOGY TO INDIVIDUAL LGCS'!D13</f>
        <v>93076548.8283</v>
      </c>
      <c r="H13" s="48">
        <v>0</v>
      </c>
      <c r="I13" s="50">
        <v>55544949.7494</v>
      </c>
      <c r="J13" s="50">
        <v>6499400.4646</v>
      </c>
      <c r="K13" s="50">
        <v>4458644.9573</v>
      </c>
      <c r="M13" s="48">
        <v>122907682.5316</v>
      </c>
      <c r="N13" s="48"/>
      <c r="O13" s="50"/>
      <c r="P13" s="50"/>
      <c r="Q13" s="50"/>
    </row>
    <row r="14" ht="18.75" spans="1:17">
      <c r="A14" s="44">
        <v>9</v>
      </c>
      <c r="B14" s="45" t="s">
        <v>86</v>
      </c>
      <c r="C14" s="45" t="s">
        <v>145</v>
      </c>
      <c r="D14" s="46">
        <v>3012490.2475</v>
      </c>
      <c r="E14" s="46">
        <v>1797752.7264</v>
      </c>
      <c r="F14" s="47">
        <f t="shared" si="0"/>
        <v>4810242.9739</v>
      </c>
      <c r="G14" s="48">
        <f>'LGCs Details'!E10-'ECOLOGY TO INDIVIDUAL LGCS'!D14</f>
        <v>100416341.5821</v>
      </c>
      <c r="H14" s="48">
        <v>0</v>
      </c>
      <c r="I14" s="50">
        <v>59925090.8786</v>
      </c>
      <c r="J14" s="50">
        <v>7090438.5713</v>
      </c>
      <c r="K14" s="50">
        <v>4810242.9739</v>
      </c>
      <c r="M14" s="48">
        <v>137451410.6963</v>
      </c>
      <c r="N14" s="48"/>
      <c r="O14" s="50"/>
      <c r="P14" s="50"/>
      <c r="Q14" s="50"/>
    </row>
    <row r="15" ht="18.75" spans="1:17">
      <c r="A15" s="44">
        <v>10</v>
      </c>
      <c r="B15" s="45" t="s">
        <v>86</v>
      </c>
      <c r="C15" s="45" t="s">
        <v>147</v>
      </c>
      <c r="D15" s="46">
        <v>3057068.0494</v>
      </c>
      <c r="E15" s="46">
        <v>1824355.2573</v>
      </c>
      <c r="F15" s="47">
        <f t="shared" si="0"/>
        <v>4881423.3067</v>
      </c>
      <c r="G15" s="48">
        <f>'LGCs Details'!E11-'ECOLOGY TO INDIVIDUAL LGCS'!D15</f>
        <v>101902268.3124</v>
      </c>
      <c r="H15" s="48">
        <v>0</v>
      </c>
      <c r="I15" s="50">
        <v>60811841.9088</v>
      </c>
      <c r="J15" s="50">
        <v>7299581.9307</v>
      </c>
      <c r="K15" s="50">
        <v>4881423.3067</v>
      </c>
      <c r="M15" s="48">
        <v>142597820.2645</v>
      </c>
      <c r="N15" s="48"/>
      <c r="O15" s="50"/>
      <c r="P15" s="50"/>
      <c r="Q15" s="50"/>
    </row>
    <row r="16" ht="18.75" spans="1:17">
      <c r="A16" s="44">
        <v>11</v>
      </c>
      <c r="B16" s="45" t="s">
        <v>86</v>
      </c>
      <c r="C16" s="45" t="s">
        <v>149</v>
      </c>
      <c r="D16" s="46">
        <v>3343148.4425</v>
      </c>
      <c r="E16" s="46">
        <v>1995078.4014</v>
      </c>
      <c r="F16" s="47">
        <f t="shared" si="0"/>
        <v>5338226.8439</v>
      </c>
      <c r="G16" s="48">
        <f>'LGCs Details'!E12-'ECOLOGY TO INDIVIDUAL LGCS'!D16</f>
        <v>111438281.4177</v>
      </c>
      <c r="H16" s="48">
        <v>0</v>
      </c>
      <c r="I16" s="50">
        <v>66502613.3804</v>
      </c>
      <c r="J16" s="50">
        <v>8060445.2574</v>
      </c>
      <c r="K16" s="50">
        <v>5338226.8439</v>
      </c>
      <c r="M16" s="48">
        <v>161320452.9835</v>
      </c>
      <c r="N16" s="48"/>
      <c r="O16" s="50"/>
      <c r="P16" s="50"/>
      <c r="Q16" s="50"/>
    </row>
    <row r="17" ht="18.75" spans="1:17">
      <c r="A17" s="44">
        <v>12</v>
      </c>
      <c r="B17" s="45" t="s">
        <v>86</v>
      </c>
      <c r="C17" s="45" t="s">
        <v>151</v>
      </c>
      <c r="D17" s="46">
        <v>3218857.6437</v>
      </c>
      <c r="E17" s="46">
        <v>1920905.8385</v>
      </c>
      <c r="F17" s="47">
        <f t="shared" si="0"/>
        <v>5139763.4822</v>
      </c>
      <c r="G17" s="48">
        <f>'LGCs Details'!E13-'ECOLOGY TO INDIVIDUAL LGCS'!D17</f>
        <v>107295254.7885</v>
      </c>
      <c r="H17" s="48">
        <v>0</v>
      </c>
      <c r="I17" s="50">
        <v>64030194.6151</v>
      </c>
      <c r="J17" s="50">
        <v>7755741.6205</v>
      </c>
      <c r="K17" s="50">
        <v>5139763.4822</v>
      </c>
      <c r="M17" s="48">
        <v>153822583.0216</v>
      </c>
      <c r="N17" s="48"/>
      <c r="O17" s="50"/>
      <c r="P17" s="50"/>
      <c r="Q17" s="50"/>
    </row>
    <row r="18" ht="18.75" spans="1:17">
      <c r="A18" s="44">
        <v>13</v>
      </c>
      <c r="B18" s="45" t="s">
        <v>86</v>
      </c>
      <c r="C18" s="45" t="s">
        <v>153</v>
      </c>
      <c r="D18" s="46">
        <v>2457990.697</v>
      </c>
      <c r="E18" s="46">
        <v>1466846.0689</v>
      </c>
      <c r="F18" s="47">
        <f t="shared" si="0"/>
        <v>3924836.7659</v>
      </c>
      <c r="G18" s="48">
        <f>'LGCs Details'!E14-'ECOLOGY TO INDIVIDUAL LGCS'!D18</f>
        <v>81933023.2349</v>
      </c>
      <c r="H18" s="48">
        <v>0</v>
      </c>
      <c r="I18" s="50">
        <v>48894868.962</v>
      </c>
      <c r="J18" s="50">
        <v>6119309.1922</v>
      </c>
      <c r="K18" s="50">
        <v>3924836.7659</v>
      </c>
      <c r="M18" s="48">
        <v>113554742.2027</v>
      </c>
      <c r="N18" s="48"/>
      <c r="O18" s="50"/>
      <c r="P18" s="50"/>
      <c r="Q18" s="50"/>
    </row>
    <row r="19" ht="18.75" spans="1:17">
      <c r="A19" s="44">
        <v>14</v>
      </c>
      <c r="B19" s="45" t="s">
        <v>86</v>
      </c>
      <c r="C19" s="45" t="s">
        <v>155</v>
      </c>
      <c r="D19" s="46">
        <v>2322465.4709</v>
      </c>
      <c r="E19" s="46">
        <v>1385969.178</v>
      </c>
      <c r="F19" s="47">
        <f t="shared" si="0"/>
        <v>3708434.6489</v>
      </c>
      <c r="G19" s="48">
        <f>'LGCs Details'!E15-'ECOLOGY TO INDIVIDUAL LGCS'!D19</f>
        <v>77415515.695</v>
      </c>
      <c r="H19" s="48">
        <v>0</v>
      </c>
      <c r="I19" s="50">
        <v>46198972.601</v>
      </c>
      <c r="J19" s="50">
        <v>5835614.2452</v>
      </c>
      <c r="K19" s="50">
        <v>3708434.6489</v>
      </c>
      <c r="M19" s="48">
        <v>106573834.9745</v>
      </c>
      <c r="N19" s="48"/>
      <c r="O19" s="50"/>
      <c r="P19" s="50"/>
      <c r="Q19" s="50"/>
    </row>
    <row r="20" ht="18.75" spans="1:17">
      <c r="A20" s="44">
        <v>15</v>
      </c>
      <c r="B20" s="45" t="s">
        <v>86</v>
      </c>
      <c r="C20" s="45" t="s">
        <v>157</v>
      </c>
      <c r="D20" s="46">
        <v>2418366.8387</v>
      </c>
      <c r="E20" s="46">
        <v>1443199.8846</v>
      </c>
      <c r="F20" s="47">
        <f t="shared" si="0"/>
        <v>3861566.7233</v>
      </c>
      <c r="G20" s="48">
        <f>'LGCs Details'!E16-'ECOLOGY TO INDIVIDUAL LGCS'!D20</f>
        <v>80612227.9556</v>
      </c>
      <c r="H20" s="48">
        <v>0</v>
      </c>
      <c r="I20" s="50">
        <v>48106662.8206</v>
      </c>
      <c r="J20" s="50">
        <v>6190217.9995</v>
      </c>
      <c r="K20" s="50">
        <v>3861566.7233</v>
      </c>
      <c r="M20" s="48">
        <v>115299601.64</v>
      </c>
      <c r="N20" s="48"/>
      <c r="O20" s="50"/>
      <c r="P20" s="50"/>
      <c r="Q20" s="50"/>
    </row>
    <row r="21" ht="37.5" spans="1:17">
      <c r="A21" s="44">
        <v>16</v>
      </c>
      <c r="B21" s="45" t="s">
        <v>86</v>
      </c>
      <c r="C21" s="45" t="s">
        <v>159</v>
      </c>
      <c r="D21" s="46">
        <v>3605005.0899</v>
      </c>
      <c r="E21" s="46">
        <v>2151345.6299</v>
      </c>
      <c r="F21" s="47">
        <f t="shared" si="0"/>
        <v>5756350.7198</v>
      </c>
      <c r="G21" s="48">
        <f>'LGCs Details'!E17-'ECOLOGY TO INDIVIDUAL LGCS'!D21</f>
        <v>120166836.3308</v>
      </c>
      <c r="H21" s="48">
        <v>0</v>
      </c>
      <c r="I21" s="50">
        <v>71711520.996</v>
      </c>
      <c r="J21" s="50">
        <v>7768019.5814</v>
      </c>
      <c r="K21" s="50">
        <v>5756350.7198</v>
      </c>
      <c r="M21" s="48">
        <v>154124707.9166</v>
      </c>
      <c r="N21" s="48"/>
      <c r="O21" s="50"/>
      <c r="P21" s="50"/>
      <c r="Q21" s="50"/>
    </row>
    <row r="22" ht="37.5" spans="1:17">
      <c r="A22" s="44">
        <v>17</v>
      </c>
      <c r="B22" s="45" t="s">
        <v>86</v>
      </c>
      <c r="C22" s="45" t="s">
        <v>161</v>
      </c>
      <c r="D22" s="46">
        <v>3114935.8754</v>
      </c>
      <c r="E22" s="46">
        <v>1858888.827</v>
      </c>
      <c r="F22" s="47">
        <f t="shared" si="0"/>
        <v>4973824.7024</v>
      </c>
      <c r="G22" s="48">
        <f>'LGCs Details'!E18-'ECOLOGY TO INDIVIDUAL LGCS'!D22</f>
        <v>103831195.8474</v>
      </c>
      <c r="H22" s="48">
        <v>0</v>
      </c>
      <c r="I22" s="50">
        <v>61962960.9001</v>
      </c>
      <c r="J22" s="50">
        <v>6787574.2398</v>
      </c>
      <c r="K22" s="50">
        <v>4973824.7024</v>
      </c>
      <c r="M22" s="48">
        <v>129998800.6894</v>
      </c>
      <c r="N22" s="48"/>
      <c r="O22" s="50"/>
      <c r="P22" s="50"/>
      <c r="Q22" s="50"/>
    </row>
    <row r="23" ht="18.75" spans="1:17">
      <c r="A23" s="44">
        <v>18</v>
      </c>
      <c r="B23" s="45" t="s">
        <v>87</v>
      </c>
      <c r="C23" s="45" t="s">
        <v>166</v>
      </c>
      <c r="D23" s="46">
        <v>3194468.3823</v>
      </c>
      <c r="E23" s="46">
        <v>1906351.1487</v>
      </c>
      <c r="F23" s="47">
        <f t="shared" si="0"/>
        <v>5100819.531</v>
      </c>
      <c r="G23" s="48">
        <f>'LGCs Details'!E19-'ECOLOGY TO INDIVIDUAL LGCS'!D23</f>
        <v>106482279.4103</v>
      </c>
      <c r="H23" s="48">
        <v>0</v>
      </c>
      <c r="I23" s="50">
        <v>63545038.2884</v>
      </c>
      <c r="J23" s="50">
        <v>6272867.4582</v>
      </c>
      <c r="K23" s="50">
        <v>5100819.531</v>
      </c>
      <c r="M23" s="48">
        <v>155238142.0413</v>
      </c>
      <c r="N23" s="48"/>
      <c r="O23" s="50"/>
      <c r="P23" s="50"/>
      <c r="Q23" s="50"/>
    </row>
    <row r="24" ht="18.75" spans="1:17">
      <c r="A24" s="44">
        <v>19</v>
      </c>
      <c r="B24" s="45" t="s">
        <v>87</v>
      </c>
      <c r="C24" s="45" t="s">
        <v>168</v>
      </c>
      <c r="D24" s="46">
        <v>3902513.9579</v>
      </c>
      <c r="E24" s="46">
        <v>2328888.9029</v>
      </c>
      <c r="F24" s="47">
        <f t="shared" si="0"/>
        <v>6231402.8608</v>
      </c>
      <c r="G24" s="48">
        <f>'LGCs Details'!E20-'ECOLOGY TO INDIVIDUAL LGCS'!D24</f>
        <v>130083798.5976</v>
      </c>
      <c r="H24" s="48">
        <v>0</v>
      </c>
      <c r="I24" s="50">
        <v>77629630.0978</v>
      </c>
      <c r="J24" s="50">
        <v>6595773.0528</v>
      </c>
      <c r="K24" s="50">
        <v>6231402.8608</v>
      </c>
      <c r="M24" s="48">
        <v>163183909.2212</v>
      </c>
      <c r="N24" s="48"/>
      <c r="O24" s="50"/>
      <c r="P24" s="50"/>
      <c r="Q24" s="50"/>
    </row>
    <row r="25" ht="18.75" spans="1:17">
      <c r="A25" s="44">
        <v>20</v>
      </c>
      <c r="B25" s="45" t="s">
        <v>87</v>
      </c>
      <c r="C25" s="45" t="s">
        <v>169</v>
      </c>
      <c r="D25" s="46">
        <v>3322991.7532</v>
      </c>
      <c r="E25" s="46">
        <v>1983049.568</v>
      </c>
      <c r="F25" s="47">
        <f t="shared" si="0"/>
        <v>5306041.3212</v>
      </c>
      <c r="G25" s="48">
        <f>'LGCs Details'!E21-'ECOLOGY TO INDIVIDUAL LGCS'!D25</f>
        <v>110766391.7722</v>
      </c>
      <c r="H25" s="48">
        <v>0</v>
      </c>
      <c r="I25" s="50">
        <v>66101652.2676</v>
      </c>
      <c r="J25" s="50">
        <v>6079812.0495</v>
      </c>
      <c r="K25" s="50">
        <v>5306041.3212</v>
      </c>
      <c r="M25" s="48">
        <v>150487610.1322</v>
      </c>
      <c r="N25" s="48"/>
      <c r="O25" s="50"/>
      <c r="P25" s="50"/>
      <c r="Q25" s="50"/>
    </row>
    <row r="26" ht="18.75" spans="1:17">
      <c r="A26" s="44">
        <v>21</v>
      </c>
      <c r="B26" s="45" t="s">
        <v>87</v>
      </c>
      <c r="C26" s="45" t="s">
        <v>171</v>
      </c>
      <c r="D26" s="46">
        <v>2909327.1595</v>
      </c>
      <c r="E26" s="46">
        <v>1736188.4697</v>
      </c>
      <c r="F26" s="47">
        <f t="shared" si="0"/>
        <v>4645515.6292</v>
      </c>
      <c r="G26" s="48">
        <f>'LGCs Details'!E22-'ECOLOGY TO INDIVIDUAL LGCS'!D26</f>
        <v>96977571.983</v>
      </c>
      <c r="H26" s="48">
        <v>0</v>
      </c>
      <c r="I26" s="50">
        <v>57872948.9912</v>
      </c>
      <c r="J26" s="50">
        <v>5672632.8244</v>
      </c>
      <c r="K26" s="50">
        <v>4645515.6292</v>
      </c>
      <c r="M26" s="48">
        <v>140468114.1012</v>
      </c>
      <c r="N26" s="48"/>
      <c r="O26" s="50"/>
      <c r="P26" s="50"/>
      <c r="Q26" s="50"/>
    </row>
    <row r="27" ht="18.75" spans="1:17">
      <c r="A27" s="44">
        <v>22</v>
      </c>
      <c r="B27" s="45" t="s">
        <v>87</v>
      </c>
      <c r="C27" s="45" t="s">
        <v>173</v>
      </c>
      <c r="D27" s="46">
        <v>2878883.4793</v>
      </c>
      <c r="E27" s="46">
        <v>1718020.7067</v>
      </c>
      <c r="F27" s="47">
        <f t="shared" si="0"/>
        <v>4596904.186</v>
      </c>
      <c r="G27" s="48">
        <f>'LGCs Details'!E23-'ECOLOGY TO INDIVIDUAL LGCS'!D27</f>
        <v>95962782.6429</v>
      </c>
      <c r="H27" s="48">
        <v>0</v>
      </c>
      <c r="I27" s="50">
        <v>57267356.8887</v>
      </c>
      <c r="J27" s="50">
        <v>5868912.9894</v>
      </c>
      <c r="K27" s="50">
        <v>4596904.186</v>
      </c>
      <c r="M27" s="48">
        <v>145297997.8796</v>
      </c>
      <c r="N27" s="48"/>
      <c r="O27" s="50"/>
      <c r="P27" s="50"/>
      <c r="Q27" s="50"/>
    </row>
    <row r="28" ht="18.75" spans="1:17">
      <c r="A28" s="44">
        <v>23</v>
      </c>
      <c r="B28" s="45" t="s">
        <v>87</v>
      </c>
      <c r="C28" s="45" t="s">
        <v>175</v>
      </c>
      <c r="D28" s="46">
        <v>3077941.289</v>
      </c>
      <c r="E28" s="46">
        <v>1836811.7037</v>
      </c>
      <c r="F28" s="47">
        <f t="shared" si="0"/>
        <v>4914752.9927</v>
      </c>
      <c r="G28" s="48">
        <f>'LGCs Details'!E24-'ECOLOGY TO INDIVIDUAL LGCS'!D28</f>
        <v>102598042.9661</v>
      </c>
      <c r="H28" s="48">
        <v>0</v>
      </c>
      <c r="I28" s="50">
        <v>61227056.7902</v>
      </c>
      <c r="J28" s="50">
        <v>6243414.6843</v>
      </c>
      <c r="K28" s="50">
        <v>4914752.9927</v>
      </c>
      <c r="M28" s="48">
        <v>154513394.9683</v>
      </c>
      <c r="N28" s="48"/>
      <c r="O28" s="50"/>
      <c r="P28" s="50"/>
      <c r="Q28" s="50"/>
    </row>
    <row r="29" ht="18.75" spans="1:17">
      <c r="A29" s="44">
        <v>24</v>
      </c>
      <c r="B29" s="45" t="s">
        <v>87</v>
      </c>
      <c r="C29" s="45" t="s">
        <v>177</v>
      </c>
      <c r="D29" s="46">
        <v>3352616.0326</v>
      </c>
      <c r="E29" s="46">
        <v>2000728.3403</v>
      </c>
      <c r="F29" s="47">
        <f t="shared" si="0"/>
        <v>5353344.3729</v>
      </c>
      <c r="G29" s="48">
        <f>'LGCs Details'!E25-'ECOLOGY TO INDIVIDUAL LGCS'!D29</f>
        <v>111753867.7522</v>
      </c>
      <c r="H29" s="48">
        <v>0</v>
      </c>
      <c r="I29" s="50">
        <v>66690944.6767</v>
      </c>
      <c r="J29" s="50">
        <v>6139995.5564</v>
      </c>
      <c r="K29" s="50">
        <v>5353344.3729</v>
      </c>
      <c r="M29" s="48">
        <v>151968551.1301</v>
      </c>
      <c r="N29" s="48"/>
      <c r="O29" s="50"/>
      <c r="P29" s="50"/>
      <c r="Q29" s="50"/>
    </row>
    <row r="30" ht="18.75" spans="1:17">
      <c r="A30" s="44">
        <v>25</v>
      </c>
      <c r="B30" s="45" t="s">
        <v>87</v>
      </c>
      <c r="C30" s="45" t="s">
        <v>179</v>
      </c>
      <c r="D30" s="46">
        <v>3507116.043</v>
      </c>
      <c r="E30" s="46">
        <v>2092928.7433</v>
      </c>
      <c r="F30" s="47">
        <f t="shared" si="0"/>
        <v>5600044.7863</v>
      </c>
      <c r="G30" s="48">
        <f>'LGCs Details'!E26-'ECOLOGY TO INDIVIDUAL LGCS'!D30</f>
        <v>116903868.1</v>
      </c>
      <c r="H30" s="48">
        <v>0</v>
      </c>
      <c r="I30" s="50">
        <v>69764291.4448</v>
      </c>
      <c r="J30" s="50">
        <v>6132196.4236</v>
      </c>
      <c r="K30" s="50">
        <v>5600044.7863</v>
      </c>
      <c r="M30" s="48">
        <v>151776637.1647</v>
      </c>
      <c r="N30" s="48"/>
      <c r="O30" s="50"/>
      <c r="P30" s="50"/>
      <c r="Q30" s="50"/>
    </row>
    <row r="31" ht="18.75" spans="1:17">
      <c r="A31" s="44">
        <v>26</v>
      </c>
      <c r="B31" s="45" t="s">
        <v>87</v>
      </c>
      <c r="C31" s="45" t="s">
        <v>181</v>
      </c>
      <c r="D31" s="46">
        <v>3049262.9039</v>
      </c>
      <c r="E31" s="46">
        <v>1819697.4093</v>
      </c>
      <c r="F31" s="47">
        <f t="shared" si="0"/>
        <v>4868960.3132</v>
      </c>
      <c r="G31" s="48">
        <f>'LGCs Details'!E27-'ECOLOGY TO INDIVIDUAL LGCS'!D31</f>
        <v>101642096.7952</v>
      </c>
      <c r="H31" s="48">
        <v>0</v>
      </c>
      <c r="I31" s="50">
        <v>60656580.3093</v>
      </c>
      <c r="J31" s="50">
        <v>6487803.4354</v>
      </c>
      <c r="K31" s="50">
        <v>4868960.3132</v>
      </c>
      <c r="M31" s="48">
        <v>160527091.0785</v>
      </c>
      <c r="N31" s="48"/>
      <c r="O31" s="50"/>
      <c r="P31" s="50"/>
      <c r="Q31" s="50"/>
    </row>
    <row r="32" ht="18.75" spans="1:17">
      <c r="A32" s="44">
        <v>27</v>
      </c>
      <c r="B32" s="45" t="s">
        <v>87</v>
      </c>
      <c r="C32" s="45" t="s">
        <v>183</v>
      </c>
      <c r="D32" s="46">
        <v>2730213.9245</v>
      </c>
      <c r="E32" s="46">
        <v>1629299.7232</v>
      </c>
      <c r="F32" s="47">
        <f t="shared" si="0"/>
        <v>4359513.6477</v>
      </c>
      <c r="G32" s="48">
        <f>'LGCs Details'!E28-'ECOLOGY TO INDIVIDUAL LGCS'!D32</f>
        <v>91007130.8183</v>
      </c>
      <c r="H32" s="48">
        <v>0</v>
      </c>
      <c r="I32" s="50">
        <v>54309990.774</v>
      </c>
      <c r="J32" s="50">
        <v>5467299.4548</v>
      </c>
      <c r="K32" s="50">
        <v>4359513.6477</v>
      </c>
      <c r="M32" s="48">
        <v>135415457.2971</v>
      </c>
      <c r="N32" s="48"/>
      <c r="O32" s="50"/>
      <c r="P32" s="50"/>
      <c r="Q32" s="50"/>
    </row>
    <row r="33" ht="18.75" spans="1:17">
      <c r="A33" s="44">
        <v>28</v>
      </c>
      <c r="B33" s="45" t="s">
        <v>87</v>
      </c>
      <c r="C33" s="45" t="s">
        <v>185</v>
      </c>
      <c r="D33" s="46">
        <v>2774507.8215</v>
      </c>
      <c r="E33" s="46">
        <v>1655732.8292</v>
      </c>
      <c r="F33" s="47">
        <f t="shared" si="0"/>
        <v>4430240.6507</v>
      </c>
      <c r="G33" s="48">
        <f>'LGCs Details'!E29-'ECOLOGY TO INDIVIDUAL LGCS'!D33</f>
        <v>92483594.0493</v>
      </c>
      <c r="H33" s="48">
        <v>0</v>
      </c>
      <c r="I33" s="50">
        <v>55191094.3066</v>
      </c>
      <c r="J33" s="50">
        <v>5730344.0181</v>
      </c>
      <c r="K33" s="50">
        <v>4430240.6507</v>
      </c>
      <c r="M33" s="48">
        <v>141888218.666</v>
      </c>
      <c r="N33" s="48"/>
      <c r="O33" s="50"/>
      <c r="P33" s="50"/>
      <c r="Q33" s="50"/>
    </row>
    <row r="34" ht="18.75" spans="1:17">
      <c r="A34" s="44">
        <v>29</v>
      </c>
      <c r="B34" s="45" t="s">
        <v>87</v>
      </c>
      <c r="C34" s="45" t="s">
        <v>187</v>
      </c>
      <c r="D34" s="46">
        <v>2716421.7704</v>
      </c>
      <c r="E34" s="46">
        <v>1621069.0301</v>
      </c>
      <c r="F34" s="47">
        <f t="shared" si="0"/>
        <v>4337490.8005</v>
      </c>
      <c r="G34" s="48">
        <f>'LGCs Details'!E30-'ECOLOGY TO INDIVIDUAL LGCS'!D34</f>
        <v>90547392.3471</v>
      </c>
      <c r="H34" s="48">
        <v>0</v>
      </c>
      <c r="I34" s="50">
        <v>54035634.3373</v>
      </c>
      <c r="J34" s="50">
        <v>5448333.1105</v>
      </c>
      <c r="K34" s="50">
        <v>4337490.8005</v>
      </c>
      <c r="M34" s="48">
        <v>134948750.7472</v>
      </c>
      <c r="N34" s="48"/>
      <c r="O34" s="50"/>
      <c r="P34" s="50"/>
      <c r="Q34" s="50"/>
    </row>
    <row r="35" ht="18.75" spans="1:17">
      <c r="A35" s="44">
        <v>30</v>
      </c>
      <c r="B35" s="45" t="s">
        <v>87</v>
      </c>
      <c r="C35" s="45" t="s">
        <v>189</v>
      </c>
      <c r="D35" s="46">
        <v>3149749.4426</v>
      </c>
      <c r="E35" s="46">
        <v>1879664.3914</v>
      </c>
      <c r="F35" s="47">
        <f t="shared" si="0"/>
        <v>5029413.834</v>
      </c>
      <c r="G35" s="48">
        <f>'LGCs Details'!E31-'ECOLOGY TO INDIVIDUAL LGCS'!D35</f>
        <v>104991648.0854</v>
      </c>
      <c r="H35" s="48">
        <v>0</v>
      </c>
      <c r="I35" s="50">
        <v>62655479.7147</v>
      </c>
      <c r="J35" s="50">
        <v>5948934.7191</v>
      </c>
      <c r="K35" s="50">
        <v>5029413.834</v>
      </c>
      <c r="M35" s="48">
        <v>147267099.8217</v>
      </c>
      <c r="N35" s="48"/>
      <c r="O35" s="50"/>
      <c r="P35" s="50"/>
      <c r="Q35" s="50"/>
    </row>
    <row r="36" ht="18.75" spans="1:17">
      <c r="A36" s="44">
        <v>31</v>
      </c>
      <c r="B36" s="45" t="s">
        <v>87</v>
      </c>
      <c r="C36" s="45" t="s">
        <v>191</v>
      </c>
      <c r="D36" s="46">
        <v>3053495.5461</v>
      </c>
      <c r="E36" s="46">
        <v>1822223.3076</v>
      </c>
      <c r="F36" s="47">
        <f t="shared" si="0"/>
        <v>4875718.8537</v>
      </c>
      <c r="G36" s="48">
        <f>'LGCs Details'!E32-'ECOLOGY TO INDIVIDUAL LGCS'!D36</f>
        <v>101783184.8704</v>
      </c>
      <c r="H36" s="48">
        <v>0</v>
      </c>
      <c r="I36" s="50">
        <v>60740776.9211</v>
      </c>
      <c r="J36" s="50">
        <v>5974888.0353</v>
      </c>
      <c r="K36" s="50">
        <v>4875718.8537</v>
      </c>
      <c r="M36" s="48">
        <v>147905735.4217</v>
      </c>
      <c r="N36" s="48"/>
      <c r="O36" s="50"/>
      <c r="P36" s="50"/>
      <c r="Q36" s="50"/>
    </row>
    <row r="37" ht="18.75" spans="1:17">
      <c r="A37" s="44">
        <v>32</v>
      </c>
      <c r="B37" s="45" t="s">
        <v>87</v>
      </c>
      <c r="C37" s="45" t="s">
        <v>193</v>
      </c>
      <c r="D37" s="46">
        <v>2913769.4499</v>
      </c>
      <c r="E37" s="46">
        <v>1738839.479</v>
      </c>
      <c r="F37" s="47">
        <f t="shared" si="0"/>
        <v>4652608.9289</v>
      </c>
      <c r="G37" s="48">
        <f>'LGCs Details'!E33-'ECOLOGY TO INDIVIDUAL LGCS'!D37</f>
        <v>97125648.3293</v>
      </c>
      <c r="H37" s="48">
        <v>0</v>
      </c>
      <c r="I37" s="50">
        <v>57961315.9679</v>
      </c>
      <c r="J37" s="50">
        <v>5924366.8537</v>
      </c>
      <c r="K37" s="50">
        <v>4652608.9289</v>
      </c>
      <c r="M37" s="48">
        <v>146662556.1359</v>
      </c>
      <c r="N37" s="48"/>
      <c r="O37" s="50"/>
      <c r="P37" s="50"/>
      <c r="Q37" s="50"/>
    </row>
    <row r="38" ht="18.75" spans="1:17">
      <c r="A38" s="44">
        <v>33</v>
      </c>
      <c r="B38" s="45" t="s">
        <v>87</v>
      </c>
      <c r="C38" s="45" t="s">
        <v>195</v>
      </c>
      <c r="D38" s="46">
        <v>2714540.3969</v>
      </c>
      <c r="E38" s="46">
        <v>1619946.2897</v>
      </c>
      <c r="F38" s="47">
        <f t="shared" si="0"/>
        <v>4334486.6866</v>
      </c>
      <c r="G38" s="48">
        <f>'LGCs Details'!E34-'ECOLOGY TO INDIVIDUAL LGCS'!D38</f>
        <v>90484679.8957</v>
      </c>
      <c r="H38" s="48">
        <v>0</v>
      </c>
      <c r="I38" s="50">
        <v>53998209.6583</v>
      </c>
      <c r="J38" s="50">
        <v>5659996.5573</v>
      </c>
      <c r="K38" s="50">
        <v>4334486.6866</v>
      </c>
      <c r="M38" s="48">
        <v>140157172.3318</v>
      </c>
      <c r="N38" s="48"/>
      <c r="O38" s="50"/>
      <c r="P38" s="50"/>
      <c r="Q38" s="50"/>
    </row>
    <row r="39" ht="18.75" spans="1:17">
      <c r="A39" s="44">
        <v>34</v>
      </c>
      <c r="B39" s="45" t="s">
        <v>87</v>
      </c>
      <c r="C39" s="45" t="s">
        <v>197</v>
      </c>
      <c r="D39" s="46">
        <v>2579782.5076</v>
      </c>
      <c r="E39" s="46">
        <v>1539527.3197</v>
      </c>
      <c r="F39" s="47">
        <f t="shared" si="0"/>
        <v>4119309.8273</v>
      </c>
      <c r="G39" s="48">
        <f>'LGCs Details'!E35-'ECOLOGY TO INDIVIDUAL LGCS'!D39</f>
        <v>85992750.2524</v>
      </c>
      <c r="H39" s="48">
        <v>0</v>
      </c>
      <c r="I39" s="50">
        <v>51317577.3244</v>
      </c>
      <c r="J39" s="50">
        <v>5203586.0531</v>
      </c>
      <c r="K39" s="50">
        <v>4119309.8273</v>
      </c>
      <c r="M39" s="48">
        <v>128926237.7627</v>
      </c>
      <c r="N39" s="48"/>
      <c r="O39" s="50"/>
      <c r="P39" s="50"/>
      <c r="Q39" s="50"/>
    </row>
    <row r="40" ht="18.75" spans="1:17">
      <c r="A40" s="44">
        <v>35</v>
      </c>
      <c r="B40" s="45" t="s">
        <v>87</v>
      </c>
      <c r="C40" s="45" t="s">
        <v>199</v>
      </c>
      <c r="D40" s="46">
        <v>2922468.8797</v>
      </c>
      <c r="E40" s="46">
        <v>1744031.0058</v>
      </c>
      <c r="F40" s="47">
        <f t="shared" si="0"/>
        <v>4666499.8855</v>
      </c>
      <c r="G40" s="48">
        <f>'LGCs Details'!E36-'ECOLOGY TO INDIVIDUAL LGCS'!D40</f>
        <v>97415629.3237</v>
      </c>
      <c r="H40" s="48">
        <v>0</v>
      </c>
      <c r="I40" s="50">
        <v>58134366.8594</v>
      </c>
      <c r="J40" s="50">
        <v>5900443.9396</v>
      </c>
      <c r="K40" s="50">
        <v>4666499.8855</v>
      </c>
      <c r="M40" s="48">
        <v>146073882.8239</v>
      </c>
      <c r="N40" s="48"/>
      <c r="O40" s="50"/>
      <c r="P40" s="50"/>
      <c r="Q40" s="50"/>
    </row>
    <row r="41" ht="18.75" spans="1:17">
      <c r="A41" s="44">
        <v>36</v>
      </c>
      <c r="B41" s="45" t="s">
        <v>87</v>
      </c>
      <c r="C41" s="45" t="s">
        <v>201</v>
      </c>
      <c r="D41" s="46">
        <v>3678563.9131</v>
      </c>
      <c r="E41" s="46">
        <v>2195243.0583</v>
      </c>
      <c r="F41" s="47">
        <f t="shared" si="0"/>
        <v>5873806.9714</v>
      </c>
      <c r="G41" s="48">
        <f>'LGCs Details'!E37-'ECOLOGY TO INDIVIDUAL LGCS'!D41</f>
        <v>122618797.1038</v>
      </c>
      <c r="H41" s="48">
        <v>0</v>
      </c>
      <c r="I41" s="50">
        <v>73174768.6093</v>
      </c>
      <c r="J41" s="50">
        <v>6421516.7788</v>
      </c>
      <c r="K41" s="50">
        <v>5873806.9714</v>
      </c>
      <c r="M41" s="48">
        <v>158895969.3205</v>
      </c>
      <c r="N41" s="48"/>
      <c r="O41" s="50"/>
      <c r="P41" s="50"/>
      <c r="Q41" s="50"/>
    </row>
    <row r="42" ht="18.75" spans="1:17">
      <c r="A42" s="44">
        <v>37</v>
      </c>
      <c r="B42" s="45" t="s">
        <v>87</v>
      </c>
      <c r="C42" s="45" t="s">
        <v>203</v>
      </c>
      <c r="D42" s="46">
        <v>3151723.1624</v>
      </c>
      <c r="E42" s="46">
        <v>1880842.2409</v>
      </c>
      <c r="F42" s="47">
        <f t="shared" si="0"/>
        <v>5032565.4033</v>
      </c>
      <c r="G42" s="48">
        <f>'LGCs Details'!E38-'ECOLOGY TO INDIVIDUAL LGCS'!D42</f>
        <v>105057438.745</v>
      </c>
      <c r="H42" s="48">
        <v>0</v>
      </c>
      <c r="I42" s="50">
        <v>62694741.3646</v>
      </c>
      <c r="J42" s="50">
        <v>4741574.0279</v>
      </c>
      <c r="K42" s="50">
        <v>5032565.4033</v>
      </c>
      <c r="M42" s="48">
        <v>117557466.0577</v>
      </c>
      <c r="N42" s="48"/>
      <c r="O42" s="50"/>
      <c r="P42" s="50"/>
      <c r="Q42" s="50"/>
    </row>
    <row r="43" ht="18.75" spans="1:17">
      <c r="A43" s="44">
        <v>38</v>
      </c>
      <c r="B43" s="45" t="s">
        <v>87</v>
      </c>
      <c r="C43" s="45" t="s">
        <v>205</v>
      </c>
      <c r="D43" s="46">
        <v>3054257.5288</v>
      </c>
      <c r="E43" s="46">
        <v>1822678.0332</v>
      </c>
      <c r="F43" s="47">
        <f t="shared" si="0"/>
        <v>4876935.562</v>
      </c>
      <c r="G43" s="48">
        <f>'LGCs Details'!E39-'ECOLOGY TO INDIVIDUAL LGCS'!D43</f>
        <v>101808584.2927</v>
      </c>
      <c r="H43" s="48">
        <v>0</v>
      </c>
      <c r="I43" s="50">
        <v>60755934.4409</v>
      </c>
      <c r="J43" s="50">
        <v>6444328.9435</v>
      </c>
      <c r="K43" s="50">
        <v>4876935.562</v>
      </c>
      <c r="M43" s="48">
        <v>159457310.3219</v>
      </c>
      <c r="N43" s="48"/>
      <c r="O43" s="50"/>
      <c r="P43" s="50"/>
      <c r="Q43" s="50"/>
    </row>
    <row r="44" ht="37.5" spans="1:17">
      <c r="A44" s="44">
        <v>39</v>
      </c>
      <c r="B44" s="45" t="s">
        <v>88</v>
      </c>
      <c r="C44" s="45" t="s">
        <v>210</v>
      </c>
      <c r="D44" s="46">
        <v>2932809.2616</v>
      </c>
      <c r="E44" s="46">
        <v>1750201.7975</v>
      </c>
      <c r="F44" s="47">
        <f t="shared" si="0"/>
        <v>4683011.0591</v>
      </c>
      <c r="G44" s="48">
        <f>'LGCs Details'!E40-'ECOLOGY TO INDIVIDUAL LGCS'!D44</f>
        <v>97760308.7213</v>
      </c>
      <c r="H44" s="48">
        <v>0</v>
      </c>
      <c r="I44" s="50">
        <v>58340059.9159</v>
      </c>
      <c r="J44" s="50">
        <v>5697614.6423</v>
      </c>
      <c r="K44" s="50">
        <v>4683011.0591</v>
      </c>
      <c r="M44" s="48">
        <v>133953322.1593</v>
      </c>
      <c r="N44" s="48"/>
      <c r="O44" s="50"/>
      <c r="P44" s="50"/>
      <c r="Q44" s="50"/>
    </row>
    <row r="45" ht="37.5" spans="1:17">
      <c r="A45" s="44">
        <v>40</v>
      </c>
      <c r="B45" s="45" t="s">
        <v>88</v>
      </c>
      <c r="C45" s="45" t="s">
        <v>211</v>
      </c>
      <c r="D45" s="46">
        <v>2289933.0123</v>
      </c>
      <c r="E45" s="46">
        <v>1366554.9024</v>
      </c>
      <c r="F45" s="47">
        <f t="shared" si="0"/>
        <v>3656487.9147</v>
      </c>
      <c r="G45" s="48">
        <f>'LGCs Details'!E41-'ECOLOGY TO INDIVIDUAL LGCS'!D45</f>
        <v>76331100.4095</v>
      </c>
      <c r="H45" s="48">
        <v>0</v>
      </c>
      <c r="I45" s="50">
        <v>45551830.079</v>
      </c>
      <c r="J45" s="50">
        <v>4759485.269</v>
      </c>
      <c r="K45" s="50">
        <v>3656487.9147</v>
      </c>
      <c r="M45" s="48">
        <v>110868687.7949</v>
      </c>
      <c r="N45" s="48"/>
      <c r="O45" s="50"/>
      <c r="P45" s="50"/>
      <c r="Q45" s="50"/>
    </row>
    <row r="46" ht="37.5" spans="1:17">
      <c r="A46" s="44">
        <v>41</v>
      </c>
      <c r="B46" s="45" t="s">
        <v>88</v>
      </c>
      <c r="C46" s="45" t="s">
        <v>213</v>
      </c>
      <c r="D46" s="46">
        <v>3023360.306</v>
      </c>
      <c r="E46" s="46">
        <v>1804239.6112</v>
      </c>
      <c r="F46" s="47">
        <f t="shared" si="0"/>
        <v>4827599.9172</v>
      </c>
      <c r="G46" s="48">
        <f>'LGCs Details'!E42-'ECOLOGY TO INDIVIDUAL LGCS'!D46</f>
        <v>100778676.8667</v>
      </c>
      <c r="H46" s="48">
        <v>0</v>
      </c>
      <c r="I46" s="50">
        <v>60141320.3739</v>
      </c>
      <c r="J46" s="50">
        <v>6097329.1538</v>
      </c>
      <c r="K46" s="50">
        <v>4827599.9172</v>
      </c>
      <c r="M46" s="48">
        <v>143789133.3077</v>
      </c>
      <c r="N46" s="48"/>
      <c r="O46" s="50"/>
      <c r="P46" s="50"/>
      <c r="Q46" s="50"/>
    </row>
    <row r="47" ht="37.5" spans="1:17">
      <c r="A47" s="44">
        <v>42</v>
      </c>
      <c r="B47" s="45" t="s">
        <v>88</v>
      </c>
      <c r="C47" s="45" t="s">
        <v>215</v>
      </c>
      <c r="D47" s="46">
        <v>2317749.0774</v>
      </c>
      <c r="E47" s="46">
        <v>1383154.5933</v>
      </c>
      <c r="F47" s="47">
        <f t="shared" si="0"/>
        <v>3700903.6707</v>
      </c>
      <c r="G47" s="48">
        <f>'LGCs Details'!E43-'ECOLOGY TO INDIVIDUAL LGCS'!D47</f>
        <v>77258302.5816</v>
      </c>
      <c r="H47" s="48">
        <v>0</v>
      </c>
      <c r="I47" s="50">
        <v>46105153.1094</v>
      </c>
      <c r="J47" s="50">
        <v>4927315.9176</v>
      </c>
      <c r="K47" s="50">
        <v>3700903.6707</v>
      </c>
      <c r="M47" s="48">
        <v>114998511.7486</v>
      </c>
      <c r="N47" s="48"/>
      <c r="O47" s="50"/>
      <c r="P47" s="50"/>
      <c r="Q47" s="50"/>
    </row>
    <row r="48" ht="37.5" spans="1:17">
      <c r="A48" s="44">
        <v>43</v>
      </c>
      <c r="B48" s="45" t="s">
        <v>88</v>
      </c>
      <c r="C48" s="45" t="s">
        <v>217</v>
      </c>
      <c r="D48" s="46">
        <v>3114674.1735</v>
      </c>
      <c r="E48" s="46">
        <v>1858732.6521</v>
      </c>
      <c r="F48" s="47">
        <f t="shared" si="0"/>
        <v>4973406.8256</v>
      </c>
      <c r="G48" s="48">
        <f>'LGCs Details'!E44-'ECOLOGY TO INDIVIDUAL LGCS'!D48</f>
        <v>103822472.4497</v>
      </c>
      <c r="H48" s="48">
        <v>0</v>
      </c>
      <c r="I48" s="50">
        <v>61957755.0702</v>
      </c>
      <c r="J48" s="50">
        <v>6337525.7217</v>
      </c>
      <c r="K48" s="50">
        <v>4973406.8256</v>
      </c>
      <c r="M48" s="48">
        <v>149699671.9877</v>
      </c>
      <c r="N48" s="48"/>
      <c r="O48" s="50"/>
      <c r="P48" s="50"/>
      <c r="Q48" s="50"/>
    </row>
    <row r="49" ht="37.5" spans="1:17">
      <c r="A49" s="44">
        <v>44</v>
      </c>
      <c r="B49" s="45" t="s">
        <v>88</v>
      </c>
      <c r="C49" s="45" t="s">
        <v>219</v>
      </c>
      <c r="D49" s="46">
        <v>2714789.4008</v>
      </c>
      <c r="E49" s="46">
        <v>1620094.8869</v>
      </c>
      <c r="F49" s="47">
        <f t="shared" si="0"/>
        <v>4334884.2877</v>
      </c>
      <c r="G49" s="48">
        <f>'LGCs Details'!E45-'ECOLOGY TO INDIVIDUAL LGCS'!D49</f>
        <v>90492980.0269</v>
      </c>
      <c r="H49" s="48">
        <v>0</v>
      </c>
      <c r="I49" s="50">
        <v>54003162.8971</v>
      </c>
      <c r="J49" s="50">
        <v>5295451.7047</v>
      </c>
      <c r="K49" s="50">
        <v>4334884.2877</v>
      </c>
      <c r="M49" s="48">
        <v>124057262.3694</v>
      </c>
      <c r="N49" s="48"/>
      <c r="O49" s="50"/>
      <c r="P49" s="50"/>
      <c r="Q49" s="50"/>
    </row>
    <row r="50" ht="37.5" spans="1:17">
      <c r="A50" s="44">
        <v>45</v>
      </c>
      <c r="B50" s="45" t="s">
        <v>88</v>
      </c>
      <c r="C50" s="45" t="s">
        <v>221</v>
      </c>
      <c r="D50" s="46">
        <v>3079044.0017</v>
      </c>
      <c r="E50" s="46">
        <v>1837469.7655</v>
      </c>
      <c r="F50" s="47">
        <f t="shared" si="0"/>
        <v>4916513.7672</v>
      </c>
      <c r="G50" s="48">
        <f>'LGCs Details'!E46-'ECOLOGY TO INDIVIDUAL LGCS'!D50</f>
        <v>102634800.0567</v>
      </c>
      <c r="H50" s="48">
        <v>0</v>
      </c>
      <c r="I50" s="50">
        <v>61248992.184</v>
      </c>
      <c r="J50" s="50">
        <v>6058237.9416</v>
      </c>
      <c r="K50" s="50">
        <v>4916513.7672</v>
      </c>
      <c r="M50" s="48">
        <v>142827212.3142</v>
      </c>
      <c r="N50" s="48"/>
      <c r="O50" s="50"/>
      <c r="P50" s="50"/>
      <c r="Q50" s="50"/>
    </row>
    <row r="51" ht="37.5" spans="1:17">
      <c r="A51" s="44">
        <v>46</v>
      </c>
      <c r="B51" s="45" t="s">
        <v>88</v>
      </c>
      <c r="C51" s="45" t="s">
        <v>223</v>
      </c>
      <c r="D51" s="46">
        <v>2467081.1068</v>
      </c>
      <c r="E51" s="46">
        <v>1472270.9193</v>
      </c>
      <c r="F51" s="47">
        <f t="shared" si="0"/>
        <v>3939352.0261</v>
      </c>
      <c r="G51" s="48">
        <f>'LGCs Details'!E47-'ECOLOGY TO INDIVIDUAL LGCS'!D51</f>
        <v>82236036.8942</v>
      </c>
      <c r="H51" s="48">
        <v>0</v>
      </c>
      <c r="I51" s="50">
        <v>49075697.3092</v>
      </c>
      <c r="J51" s="50">
        <v>4936691.5979</v>
      </c>
      <c r="K51" s="50">
        <v>3939352.0261</v>
      </c>
      <c r="M51" s="48">
        <v>115229219.9612</v>
      </c>
      <c r="N51" s="48"/>
      <c r="O51" s="50"/>
      <c r="P51" s="50"/>
      <c r="Q51" s="50"/>
    </row>
    <row r="52" ht="37.5" spans="1:17">
      <c r="A52" s="44">
        <v>47</v>
      </c>
      <c r="B52" s="45" t="s">
        <v>88</v>
      </c>
      <c r="C52" s="45" t="s">
        <v>225</v>
      </c>
      <c r="D52" s="46">
        <v>2863132.9873</v>
      </c>
      <c r="E52" s="46">
        <v>1708621.3435</v>
      </c>
      <c r="F52" s="47">
        <f t="shared" si="0"/>
        <v>4571754.3308</v>
      </c>
      <c r="G52" s="48">
        <f>'LGCs Details'!E48-'ECOLOGY TO INDIVIDUAL LGCS'!D52</f>
        <v>95437766.2431</v>
      </c>
      <c r="H52" s="48">
        <v>0</v>
      </c>
      <c r="I52" s="50">
        <v>56954044.7825</v>
      </c>
      <c r="J52" s="50">
        <v>5673858.9377</v>
      </c>
      <c r="K52" s="50">
        <v>4571754.3308</v>
      </c>
      <c r="M52" s="48">
        <v>133368763.3887</v>
      </c>
      <c r="N52" s="48"/>
      <c r="O52" s="50"/>
      <c r="P52" s="50"/>
      <c r="Q52" s="50"/>
    </row>
    <row r="53" ht="37.5" spans="1:17">
      <c r="A53" s="44">
        <v>48</v>
      </c>
      <c r="B53" s="45" t="s">
        <v>88</v>
      </c>
      <c r="C53" s="45" t="s">
        <v>227</v>
      </c>
      <c r="D53" s="46">
        <v>3114956.1418</v>
      </c>
      <c r="E53" s="46">
        <v>1858900.9213</v>
      </c>
      <c r="F53" s="47">
        <f t="shared" si="0"/>
        <v>4973857.0631</v>
      </c>
      <c r="G53" s="48">
        <f>'LGCs Details'!E49-'ECOLOGY TO INDIVIDUAL LGCS'!D53</f>
        <v>103831871.3946</v>
      </c>
      <c r="H53" s="48">
        <v>0</v>
      </c>
      <c r="I53" s="50">
        <v>61963364.044</v>
      </c>
      <c r="J53" s="50">
        <v>6301360.6773</v>
      </c>
      <c r="K53" s="50">
        <v>4973857.0631</v>
      </c>
      <c r="M53" s="48">
        <v>148809755.4682</v>
      </c>
      <c r="N53" s="48"/>
      <c r="O53" s="50"/>
      <c r="P53" s="50"/>
      <c r="Q53" s="50"/>
    </row>
    <row r="54" ht="37.5" spans="1:17">
      <c r="A54" s="44">
        <v>49</v>
      </c>
      <c r="B54" s="45" t="s">
        <v>88</v>
      </c>
      <c r="C54" s="45" t="s">
        <v>229</v>
      </c>
      <c r="D54" s="46">
        <v>2397356.502</v>
      </c>
      <c r="E54" s="46">
        <v>1430661.6233</v>
      </c>
      <c r="F54" s="47">
        <f t="shared" si="0"/>
        <v>3828018.1253</v>
      </c>
      <c r="G54" s="48">
        <f>'LGCs Details'!E50-'ECOLOGY TO INDIVIDUAL LGCS'!D54</f>
        <v>79911883.3999</v>
      </c>
      <c r="H54" s="48">
        <v>0</v>
      </c>
      <c r="I54" s="50">
        <v>47688720.7756</v>
      </c>
      <c r="J54" s="50">
        <v>4907537.4125</v>
      </c>
      <c r="K54" s="50">
        <v>3828018.1253</v>
      </c>
      <c r="M54" s="48">
        <v>114511820.2835</v>
      </c>
      <c r="N54" s="48"/>
      <c r="O54" s="50"/>
      <c r="P54" s="50"/>
      <c r="Q54" s="50"/>
    </row>
    <row r="55" ht="37.5" spans="1:17">
      <c r="A55" s="44">
        <v>50</v>
      </c>
      <c r="B55" s="45" t="s">
        <v>88</v>
      </c>
      <c r="C55" s="45" t="s">
        <v>231</v>
      </c>
      <c r="D55" s="46">
        <v>2835641.9524</v>
      </c>
      <c r="E55" s="46">
        <v>1692215.6197</v>
      </c>
      <c r="F55" s="47">
        <f t="shared" si="0"/>
        <v>4527857.5721</v>
      </c>
      <c r="G55" s="48">
        <f>'LGCs Details'!E51-'ECOLOGY TO INDIVIDUAL LGCS'!D55</f>
        <v>94521398.4127</v>
      </c>
      <c r="H55" s="48">
        <v>0</v>
      </c>
      <c r="I55" s="50">
        <v>56407187.3224</v>
      </c>
      <c r="J55" s="50">
        <v>5611788.3513</v>
      </c>
      <c r="K55" s="50">
        <v>4527857.5721</v>
      </c>
      <c r="M55" s="48">
        <v>131841386.8525</v>
      </c>
      <c r="N55" s="48"/>
      <c r="O55" s="50"/>
      <c r="P55" s="50"/>
      <c r="Q55" s="50"/>
    </row>
    <row r="56" ht="37.5" spans="1:17">
      <c r="A56" s="44">
        <v>51</v>
      </c>
      <c r="B56" s="45" t="s">
        <v>88</v>
      </c>
      <c r="C56" s="45" t="s">
        <v>233</v>
      </c>
      <c r="D56" s="46">
        <v>2836441.4421</v>
      </c>
      <c r="E56" s="46">
        <v>1692692.7282</v>
      </c>
      <c r="F56" s="47">
        <f t="shared" si="0"/>
        <v>4529134.1703</v>
      </c>
      <c r="G56" s="48">
        <f>'LGCs Details'!E52-'ECOLOGY TO INDIVIDUAL LGCS'!D56</f>
        <v>94548048.0702</v>
      </c>
      <c r="H56" s="48">
        <v>0</v>
      </c>
      <c r="I56" s="50">
        <v>56423090.9405</v>
      </c>
      <c r="J56" s="50">
        <v>5613209.6328</v>
      </c>
      <c r="K56" s="50">
        <v>4529134.1703</v>
      </c>
      <c r="M56" s="48">
        <v>131876360.4541</v>
      </c>
      <c r="N56" s="48"/>
      <c r="O56" s="50"/>
      <c r="P56" s="50"/>
      <c r="Q56" s="50"/>
    </row>
    <row r="57" ht="37.5" spans="1:17">
      <c r="A57" s="44">
        <v>52</v>
      </c>
      <c r="B57" s="45" t="s">
        <v>88</v>
      </c>
      <c r="C57" s="45" t="s">
        <v>235</v>
      </c>
      <c r="D57" s="46">
        <v>2925367.3963</v>
      </c>
      <c r="E57" s="46">
        <v>1745760.7429</v>
      </c>
      <c r="F57" s="47">
        <f t="shared" si="0"/>
        <v>4671128.1392</v>
      </c>
      <c r="G57" s="48">
        <f>'LGCs Details'!E53-'ECOLOGY TO INDIVIDUAL LGCS'!D57</f>
        <v>97512246.5431</v>
      </c>
      <c r="H57" s="48">
        <v>0</v>
      </c>
      <c r="I57" s="50">
        <v>58192024.7621</v>
      </c>
      <c r="J57" s="50">
        <v>5745233.5432</v>
      </c>
      <c r="K57" s="50">
        <v>4671128.1392</v>
      </c>
      <c r="M57" s="48">
        <v>135125084.7627</v>
      </c>
      <c r="N57" s="48"/>
      <c r="O57" s="50"/>
      <c r="P57" s="50"/>
      <c r="Q57" s="50"/>
    </row>
    <row r="58" ht="37.5" spans="1:17">
      <c r="A58" s="44">
        <v>53</v>
      </c>
      <c r="B58" s="45" t="s">
        <v>88</v>
      </c>
      <c r="C58" s="45" t="s">
        <v>237</v>
      </c>
      <c r="D58" s="46">
        <v>2672609.7992</v>
      </c>
      <c r="E58" s="46">
        <v>1594923.5212</v>
      </c>
      <c r="F58" s="47">
        <f t="shared" si="0"/>
        <v>4267533.3204</v>
      </c>
      <c r="G58" s="48">
        <f>'LGCs Details'!E54-'ECOLOGY TO INDIVIDUAL LGCS'!D58</f>
        <v>89086993.3081</v>
      </c>
      <c r="H58" s="48">
        <v>0</v>
      </c>
      <c r="I58" s="50">
        <v>53164117.3735</v>
      </c>
      <c r="J58" s="50">
        <v>5221138.988</v>
      </c>
      <c r="K58" s="50">
        <v>4267533.3204</v>
      </c>
      <c r="M58" s="48">
        <v>122228642.6256</v>
      </c>
      <c r="N58" s="48"/>
      <c r="O58" s="50"/>
      <c r="P58" s="50"/>
      <c r="Q58" s="50"/>
    </row>
    <row r="59" ht="37.5" spans="1:17">
      <c r="A59" s="44">
        <v>54</v>
      </c>
      <c r="B59" s="45" t="s">
        <v>88</v>
      </c>
      <c r="C59" s="45" t="s">
        <v>239</v>
      </c>
      <c r="D59" s="46">
        <v>2728869.2399</v>
      </c>
      <c r="E59" s="46">
        <v>1628497.2607</v>
      </c>
      <c r="F59" s="47">
        <f t="shared" si="0"/>
        <v>4357366.5006</v>
      </c>
      <c r="G59" s="48">
        <f>'LGCs Details'!E55-'ECOLOGY TO INDIVIDUAL LGCS'!D59</f>
        <v>90962307.9956</v>
      </c>
      <c r="H59" s="48">
        <v>0</v>
      </c>
      <c r="I59" s="50">
        <v>54283242.023</v>
      </c>
      <c r="J59" s="50">
        <v>5553611.3595</v>
      </c>
      <c r="K59" s="50">
        <v>4357366.5006</v>
      </c>
      <c r="M59" s="48">
        <v>130409820.3511</v>
      </c>
      <c r="N59" s="48"/>
      <c r="O59" s="50"/>
      <c r="P59" s="50"/>
      <c r="Q59" s="50"/>
    </row>
    <row r="60" ht="37.5" spans="1:17">
      <c r="A60" s="44">
        <v>55</v>
      </c>
      <c r="B60" s="45" t="s">
        <v>88</v>
      </c>
      <c r="C60" s="45" t="s">
        <v>241</v>
      </c>
      <c r="D60" s="46">
        <v>2547237.224</v>
      </c>
      <c r="E60" s="46">
        <v>1520105.3906</v>
      </c>
      <c r="F60" s="47">
        <f t="shared" si="0"/>
        <v>4067342.6146</v>
      </c>
      <c r="G60" s="48">
        <f>'LGCs Details'!E56-'ECOLOGY TO INDIVIDUAL LGCS'!D60</f>
        <v>84907907.4681</v>
      </c>
      <c r="H60" s="48">
        <v>0</v>
      </c>
      <c r="I60" s="50">
        <v>50670179.6856</v>
      </c>
      <c r="J60" s="50">
        <v>5278659.085</v>
      </c>
      <c r="K60" s="50">
        <v>4067342.6146</v>
      </c>
      <c r="M60" s="48">
        <v>123644044.8574</v>
      </c>
      <c r="N60" s="48"/>
      <c r="O60" s="50"/>
      <c r="P60" s="50"/>
      <c r="Q60" s="50"/>
    </row>
    <row r="61" ht="37.5" spans="1:17">
      <c r="A61" s="44">
        <v>56</v>
      </c>
      <c r="B61" s="45" t="s">
        <v>88</v>
      </c>
      <c r="C61" s="45" t="s">
        <v>243</v>
      </c>
      <c r="D61" s="46">
        <v>3164699.2416</v>
      </c>
      <c r="E61" s="46">
        <v>1888585.9281</v>
      </c>
      <c r="F61" s="47">
        <f t="shared" si="0"/>
        <v>5053285.1697</v>
      </c>
      <c r="G61" s="48">
        <f>'LGCs Details'!E57-'ECOLOGY TO INDIVIDUAL LGCS'!D61</f>
        <v>105489974.7214</v>
      </c>
      <c r="H61" s="48">
        <v>0</v>
      </c>
      <c r="I61" s="50">
        <v>62952864.2684</v>
      </c>
      <c r="J61" s="50">
        <v>6162767.819</v>
      </c>
      <c r="K61" s="50">
        <v>5053285.1697</v>
      </c>
      <c r="M61" s="48">
        <v>145399388.4629</v>
      </c>
      <c r="N61" s="48"/>
      <c r="O61" s="50"/>
      <c r="P61" s="50"/>
      <c r="Q61" s="50"/>
    </row>
    <row r="62" ht="37.5" spans="1:17">
      <c r="A62" s="44">
        <v>57</v>
      </c>
      <c r="B62" s="45" t="s">
        <v>88</v>
      </c>
      <c r="C62" s="45" t="s">
        <v>245</v>
      </c>
      <c r="D62" s="46">
        <v>2640707.2038</v>
      </c>
      <c r="E62" s="46">
        <v>1575885.1266</v>
      </c>
      <c r="F62" s="47">
        <f t="shared" si="0"/>
        <v>4216592.3304</v>
      </c>
      <c r="G62" s="48">
        <f>'LGCs Details'!E58-'ECOLOGY TO INDIVIDUAL LGCS'!D62</f>
        <v>88023573.459</v>
      </c>
      <c r="H62" s="48">
        <v>0</v>
      </c>
      <c r="I62" s="50">
        <v>52529504.221</v>
      </c>
      <c r="J62" s="50">
        <v>5333587.4335</v>
      </c>
      <c r="K62" s="50">
        <v>4216592.3304</v>
      </c>
      <c r="M62" s="48">
        <v>124995671.6979</v>
      </c>
      <c r="N62" s="48"/>
      <c r="O62" s="50"/>
      <c r="P62" s="50"/>
      <c r="Q62" s="50"/>
    </row>
    <row r="63" ht="37.5" spans="1:17">
      <c r="A63" s="44">
        <v>58</v>
      </c>
      <c r="B63" s="45" t="s">
        <v>88</v>
      </c>
      <c r="C63" s="45" t="s">
        <v>247</v>
      </c>
      <c r="D63" s="46">
        <v>2778464.2702</v>
      </c>
      <c r="E63" s="46">
        <v>1658093.9045</v>
      </c>
      <c r="F63" s="47">
        <f t="shared" si="0"/>
        <v>4436558.1747</v>
      </c>
      <c r="G63" s="48">
        <f>'LGCs Details'!E59-'ECOLOGY TO INDIVIDUAL LGCS'!D63</f>
        <v>92615475.6728</v>
      </c>
      <c r="H63" s="48">
        <v>0</v>
      </c>
      <c r="I63" s="50">
        <v>55269796.8181</v>
      </c>
      <c r="J63" s="50">
        <v>5567919.7225</v>
      </c>
      <c r="K63" s="50">
        <v>4436558.1747</v>
      </c>
      <c r="M63" s="48">
        <v>130761907.5341</v>
      </c>
      <c r="N63" s="48"/>
      <c r="O63" s="50"/>
      <c r="P63" s="50"/>
      <c r="Q63" s="50"/>
    </row>
    <row r="64" ht="37.5" spans="1:17">
      <c r="A64" s="44">
        <v>59</v>
      </c>
      <c r="B64" s="45" t="s">
        <v>88</v>
      </c>
      <c r="C64" s="45" t="s">
        <v>249</v>
      </c>
      <c r="D64" s="46">
        <v>2890006.396</v>
      </c>
      <c r="E64" s="46">
        <v>1724658.4888</v>
      </c>
      <c r="F64" s="47">
        <f t="shared" si="0"/>
        <v>4614664.8848</v>
      </c>
      <c r="G64" s="48">
        <f>'LGCs Details'!E60-'ECOLOGY TO INDIVIDUAL LGCS'!D64</f>
        <v>96333546.5336</v>
      </c>
      <c r="H64" s="48">
        <v>0</v>
      </c>
      <c r="I64" s="50">
        <v>57488616.2922</v>
      </c>
      <c r="J64" s="50">
        <v>5807387.7344</v>
      </c>
      <c r="K64" s="50">
        <v>4614664.8848</v>
      </c>
      <c r="M64" s="48">
        <v>136654518.5696</v>
      </c>
      <c r="N64" s="48"/>
      <c r="O64" s="50"/>
      <c r="P64" s="50"/>
      <c r="Q64" s="50"/>
    </row>
    <row r="65" ht="37.5" spans="1:17">
      <c r="A65" s="44">
        <v>60</v>
      </c>
      <c r="B65" s="45" t="s">
        <v>88</v>
      </c>
      <c r="C65" s="45" t="s">
        <v>251</v>
      </c>
      <c r="D65" s="46">
        <v>2484036.1379</v>
      </c>
      <c r="E65" s="46">
        <v>1482389.1108</v>
      </c>
      <c r="F65" s="47">
        <f t="shared" si="0"/>
        <v>3966425.2487</v>
      </c>
      <c r="G65" s="48">
        <f>'LGCs Details'!E61-'ECOLOGY TO INDIVIDUAL LGCS'!D65</f>
        <v>82801204.597</v>
      </c>
      <c r="H65" s="48">
        <v>0</v>
      </c>
      <c r="I65" s="50">
        <v>49412970.3608</v>
      </c>
      <c r="J65" s="50">
        <v>5279196.5444</v>
      </c>
      <c r="K65" s="50">
        <v>3966425.2487</v>
      </c>
      <c r="M65" s="48">
        <v>123657270.1689</v>
      </c>
      <c r="N65" s="48"/>
      <c r="O65" s="50"/>
      <c r="P65" s="50"/>
      <c r="Q65" s="50"/>
    </row>
    <row r="66" ht="37.5" spans="1:17">
      <c r="A66" s="44">
        <v>61</v>
      </c>
      <c r="B66" s="45" t="s">
        <v>88</v>
      </c>
      <c r="C66" s="45" t="s">
        <v>253</v>
      </c>
      <c r="D66" s="46">
        <v>2593816.9534</v>
      </c>
      <c r="E66" s="46">
        <v>1547902.6044</v>
      </c>
      <c r="F66" s="47">
        <f t="shared" si="0"/>
        <v>4141719.5578</v>
      </c>
      <c r="G66" s="48">
        <f>'LGCs Details'!E62-'ECOLOGY TO INDIVIDUAL LGCS'!D66</f>
        <v>86460565.1141</v>
      </c>
      <c r="H66" s="48">
        <v>0</v>
      </c>
      <c r="I66" s="50">
        <v>51596753.479</v>
      </c>
      <c r="J66" s="50">
        <v>5509897.9967</v>
      </c>
      <c r="K66" s="50">
        <v>4141719.5578</v>
      </c>
      <c r="M66" s="48">
        <v>129334161.6782</v>
      </c>
      <c r="N66" s="48"/>
      <c r="O66" s="50"/>
      <c r="P66" s="50"/>
      <c r="Q66" s="50"/>
    </row>
    <row r="67" ht="37.5" spans="1:17">
      <c r="A67" s="44">
        <v>62</v>
      </c>
      <c r="B67" s="45" t="s">
        <v>88</v>
      </c>
      <c r="C67" s="45" t="s">
        <v>255</v>
      </c>
      <c r="D67" s="46">
        <v>2656798.0593</v>
      </c>
      <c r="E67" s="46">
        <v>1585487.6073</v>
      </c>
      <c r="F67" s="47">
        <f t="shared" si="0"/>
        <v>4242285.6666</v>
      </c>
      <c r="G67" s="48">
        <f>'LGCs Details'!E63-'ECOLOGY TO INDIVIDUAL LGCS'!D67</f>
        <v>88559935.3109</v>
      </c>
      <c r="H67" s="48">
        <v>0</v>
      </c>
      <c r="I67" s="50">
        <v>52849586.9108</v>
      </c>
      <c r="J67" s="50">
        <v>5080981.5257</v>
      </c>
      <c r="K67" s="50">
        <v>4242285.6666</v>
      </c>
      <c r="M67" s="48">
        <v>118779775.2689</v>
      </c>
      <c r="N67" s="48"/>
      <c r="O67" s="50"/>
      <c r="P67" s="50"/>
      <c r="Q67" s="50"/>
    </row>
    <row r="68" ht="37.5" spans="1:17">
      <c r="A68" s="44">
        <v>63</v>
      </c>
      <c r="B68" s="45" t="s">
        <v>88</v>
      </c>
      <c r="C68" s="45" t="s">
        <v>257</v>
      </c>
      <c r="D68" s="46">
        <v>3130296.6641</v>
      </c>
      <c r="E68" s="46">
        <v>1868055.6284</v>
      </c>
      <c r="F68" s="47">
        <f t="shared" si="0"/>
        <v>4998352.2925</v>
      </c>
      <c r="G68" s="48">
        <f>'LGCs Details'!E64-'ECOLOGY TO INDIVIDUAL LGCS'!D68</f>
        <v>104343222.1373</v>
      </c>
      <c r="H68" s="48">
        <v>0</v>
      </c>
      <c r="I68" s="50">
        <v>62268520.9461</v>
      </c>
      <c r="J68" s="50">
        <v>6098487.6773</v>
      </c>
      <c r="K68" s="50">
        <v>4998352.2925</v>
      </c>
      <c r="M68" s="48">
        <v>143817641.2014</v>
      </c>
      <c r="N68" s="48"/>
      <c r="O68" s="50"/>
      <c r="P68" s="50"/>
      <c r="Q68" s="50"/>
    </row>
    <row r="69" ht="37.5" spans="1:17">
      <c r="A69" s="44">
        <v>64</v>
      </c>
      <c r="B69" s="45" t="s">
        <v>88</v>
      </c>
      <c r="C69" s="45" t="s">
        <v>259</v>
      </c>
      <c r="D69" s="46">
        <v>2331778.9839</v>
      </c>
      <c r="E69" s="46">
        <v>1391527.169</v>
      </c>
      <c r="F69" s="47">
        <f t="shared" si="0"/>
        <v>3723306.1529</v>
      </c>
      <c r="G69" s="48">
        <f>'LGCs Details'!E65-'ECOLOGY TO INDIVIDUAL LGCS'!D69</f>
        <v>77725966.1308</v>
      </c>
      <c r="H69" s="48">
        <v>0</v>
      </c>
      <c r="I69" s="50">
        <v>46384238.9658</v>
      </c>
      <c r="J69" s="50">
        <v>4672715.4383</v>
      </c>
      <c r="K69" s="50">
        <v>3723306.1529</v>
      </c>
      <c r="M69" s="48">
        <v>108733534.719</v>
      </c>
      <c r="N69" s="48"/>
      <c r="O69" s="50"/>
      <c r="P69" s="50"/>
      <c r="Q69" s="50"/>
    </row>
    <row r="70" ht="37.5" spans="1:17">
      <c r="A70" s="44">
        <v>65</v>
      </c>
      <c r="B70" s="45" t="s">
        <v>88</v>
      </c>
      <c r="C70" s="45" t="s">
        <v>261</v>
      </c>
      <c r="D70" s="46">
        <v>2861111.8554</v>
      </c>
      <c r="E70" s="46">
        <v>1707415.2</v>
      </c>
      <c r="F70" s="47">
        <f t="shared" si="0"/>
        <v>4568527.0554</v>
      </c>
      <c r="G70" s="48">
        <f>'LGCs Details'!E66-'ECOLOGY TO INDIVIDUAL LGCS'!D70</f>
        <v>95370395.1807</v>
      </c>
      <c r="H70" s="48">
        <v>0</v>
      </c>
      <c r="I70" s="50">
        <v>56913840.0014</v>
      </c>
      <c r="J70" s="50">
        <v>5553611.3595</v>
      </c>
      <c r="K70" s="50">
        <v>4568527.0554</v>
      </c>
      <c r="M70" s="48">
        <v>130409820.3511</v>
      </c>
      <c r="N70" s="48"/>
      <c r="O70" s="50"/>
      <c r="P70" s="50"/>
      <c r="Q70" s="50"/>
    </row>
    <row r="71" ht="37.5" spans="1:17">
      <c r="A71" s="44">
        <v>66</v>
      </c>
      <c r="B71" s="45" t="s">
        <v>88</v>
      </c>
      <c r="C71" s="45" t="s">
        <v>263</v>
      </c>
      <c r="D71" s="46">
        <v>2332609.3589</v>
      </c>
      <c r="E71" s="46">
        <v>1392022.7088</v>
      </c>
      <c r="F71" s="47">
        <f t="shared" ref="F71:F134" si="1">D71+E71</f>
        <v>3724632.0677</v>
      </c>
      <c r="G71" s="48">
        <f>'LGCs Details'!E67-'ECOLOGY TO INDIVIDUAL LGCS'!D71</f>
        <v>77753645.2977</v>
      </c>
      <c r="H71" s="48">
        <v>0</v>
      </c>
      <c r="I71" s="50">
        <v>46400756.9604</v>
      </c>
      <c r="J71" s="50">
        <v>4797202.9739</v>
      </c>
      <c r="K71" s="50">
        <v>3724632.0677</v>
      </c>
      <c r="M71" s="48">
        <v>111796810.77</v>
      </c>
      <c r="N71" s="48"/>
      <c r="O71" s="50"/>
      <c r="P71" s="50"/>
      <c r="Q71" s="50"/>
    </row>
    <row r="72" ht="37.5" spans="1:17">
      <c r="A72" s="44">
        <v>67</v>
      </c>
      <c r="B72" s="45" t="s">
        <v>88</v>
      </c>
      <c r="C72" s="45" t="s">
        <v>265</v>
      </c>
      <c r="D72" s="46">
        <v>3042097.0744</v>
      </c>
      <c r="E72" s="46">
        <v>1815421.0836</v>
      </c>
      <c r="F72" s="47">
        <f t="shared" si="1"/>
        <v>4857518.158</v>
      </c>
      <c r="G72" s="48">
        <f>'LGCs Details'!E68-'ECOLOGY TO INDIVIDUAL LGCS'!D72</f>
        <v>101403235.8145</v>
      </c>
      <c r="H72" s="48">
        <v>0</v>
      </c>
      <c r="I72" s="50">
        <v>60514036.1203</v>
      </c>
      <c r="J72" s="50">
        <v>5449308.4095</v>
      </c>
      <c r="K72" s="50">
        <v>4857518.158</v>
      </c>
      <c r="M72" s="48">
        <v>127843228.2227</v>
      </c>
      <c r="N72" s="48"/>
      <c r="O72" s="50"/>
      <c r="P72" s="50"/>
      <c r="Q72" s="50"/>
    </row>
    <row r="73" ht="37.5" spans="1:17">
      <c r="A73" s="44">
        <v>68</v>
      </c>
      <c r="B73" s="45" t="s">
        <v>88</v>
      </c>
      <c r="C73" s="45" t="s">
        <v>267</v>
      </c>
      <c r="D73" s="46">
        <v>2517185.5699</v>
      </c>
      <c r="E73" s="46">
        <v>1502171.5755</v>
      </c>
      <c r="F73" s="47">
        <f t="shared" si="1"/>
        <v>4019357.1454</v>
      </c>
      <c r="G73" s="48">
        <f>'LGCs Details'!E69-'ECOLOGY TO INDIVIDUAL LGCS'!D73</f>
        <v>83906185.6644</v>
      </c>
      <c r="H73" s="48">
        <v>0</v>
      </c>
      <c r="I73" s="50">
        <v>50072385.8487</v>
      </c>
      <c r="J73" s="50">
        <v>4886277.9082</v>
      </c>
      <c r="K73" s="50">
        <v>4019357.1454</v>
      </c>
      <c r="M73" s="48">
        <v>113988685.7377</v>
      </c>
      <c r="N73" s="48"/>
      <c r="O73" s="50"/>
      <c r="P73" s="50"/>
      <c r="Q73" s="50"/>
    </row>
    <row r="74" ht="37.5" spans="1:17">
      <c r="A74" s="44">
        <v>69</v>
      </c>
      <c r="B74" s="45" t="s">
        <v>88</v>
      </c>
      <c r="C74" s="45" t="s">
        <v>269</v>
      </c>
      <c r="D74" s="46">
        <v>3804848.736</v>
      </c>
      <c r="E74" s="46">
        <v>2270605.5876</v>
      </c>
      <c r="F74" s="47">
        <f t="shared" si="1"/>
        <v>6075454.3236</v>
      </c>
      <c r="G74" s="48">
        <f>'LGCs Details'!E70-'ECOLOGY TO INDIVIDUAL LGCS'!D74</f>
        <v>126828291.2001</v>
      </c>
      <c r="H74" s="48">
        <v>0</v>
      </c>
      <c r="I74" s="50">
        <v>75686852.9205</v>
      </c>
      <c r="J74" s="50">
        <v>7733785.4691</v>
      </c>
      <c r="K74" s="50">
        <v>6075454.3236</v>
      </c>
      <c r="M74" s="48">
        <v>184057561.9181</v>
      </c>
      <c r="N74" s="48"/>
      <c r="O74" s="50"/>
      <c r="P74" s="50"/>
      <c r="Q74" s="50"/>
    </row>
    <row r="75" ht="18.75" spans="1:17">
      <c r="A75" s="44">
        <v>70</v>
      </c>
      <c r="B75" s="45" t="s">
        <v>89</v>
      </c>
      <c r="C75" s="45" t="s">
        <v>274</v>
      </c>
      <c r="D75" s="46">
        <v>4279609.0656</v>
      </c>
      <c r="E75" s="46">
        <v>2553926.5635</v>
      </c>
      <c r="F75" s="47">
        <f t="shared" si="1"/>
        <v>6833535.6291</v>
      </c>
      <c r="G75" s="48">
        <f>'LGCs Details'!E71-'ECOLOGY TO INDIVIDUAL LGCS'!D75</f>
        <v>142653635.5192</v>
      </c>
      <c r="H75" s="48">
        <v>0</v>
      </c>
      <c r="I75" s="50">
        <v>85130885.4512</v>
      </c>
      <c r="J75" s="50">
        <v>10333871.601</v>
      </c>
      <c r="K75" s="50">
        <v>6833535.6291</v>
      </c>
      <c r="M75" s="48">
        <v>206570561.3809</v>
      </c>
      <c r="N75" s="48"/>
      <c r="O75" s="50"/>
      <c r="P75" s="50"/>
      <c r="Q75" s="50"/>
    </row>
    <row r="76" ht="18.75" spans="1:17">
      <c r="A76" s="44">
        <v>71</v>
      </c>
      <c r="B76" s="45" t="s">
        <v>89</v>
      </c>
      <c r="C76" s="45" t="s">
        <v>276</v>
      </c>
      <c r="D76" s="46">
        <v>2814514.4921</v>
      </c>
      <c r="E76" s="46">
        <v>1679607.4629</v>
      </c>
      <c r="F76" s="47">
        <f t="shared" si="1"/>
        <v>4494121.955</v>
      </c>
      <c r="G76" s="48">
        <f>'LGCs Details'!E72-'ECOLOGY TO INDIVIDUAL LGCS'!D76</f>
        <v>93817149.7364</v>
      </c>
      <c r="H76" s="48">
        <v>0</v>
      </c>
      <c r="I76" s="50">
        <v>55986915.4298</v>
      </c>
      <c r="J76" s="50">
        <v>7744022.0661</v>
      </c>
      <c r="K76" s="50">
        <v>4494121.955</v>
      </c>
      <c r="M76" s="48">
        <v>142841899.558</v>
      </c>
      <c r="N76" s="48"/>
      <c r="O76" s="50"/>
      <c r="P76" s="50"/>
      <c r="Q76" s="50"/>
    </row>
    <row r="77" ht="18.75" spans="1:17">
      <c r="A77" s="44">
        <v>72</v>
      </c>
      <c r="B77" s="45" t="s">
        <v>89</v>
      </c>
      <c r="C77" s="45" t="s">
        <v>278</v>
      </c>
      <c r="D77" s="46">
        <v>2895339.4901</v>
      </c>
      <c r="E77" s="46">
        <v>1727841.0997</v>
      </c>
      <c r="F77" s="47">
        <f t="shared" si="1"/>
        <v>4623180.5898</v>
      </c>
      <c r="G77" s="48">
        <f>'LGCs Details'!E73-'ECOLOGY TO INDIVIDUAL LGCS'!D77</f>
        <v>96511316.3373</v>
      </c>
      <c r="H77" s="48">
        <v>0</v>
      </c>
      <c r="I77" s="50">
        <v>57594703.3242</v>
      </c>
      <c r="J77" s="50">
        <v>7912246.8515</v>
      </c>
      <c r="K77" s="50">
        <v>4623180.5898</v>
      </c>
      <c r="M77" s="48">
        <v>146981422.0735</v>
      </c>
      <c r="N77" s="48"/>
      <c r="O77" s="50"/>
      <c r="P77" s="50"/>
      <c r="Q77" s="50"/>
    </row>
    <row r="78" ht="18.75" spans="1:17">
      <c r="A78" s="44">
        <v>73</v>
      </c>
      <c r="B78" s="45" t="s">
        <v>89</v>
      </c>
      <c r="C78" s="45" t="s">
        <v>280</v>
      </c>
      <c r="D78" s="46">
        <v>3499582.616</v>
      </c>
      <c r="E78" s="46">
        <v>2088433.0478</v>
      </c>
      <c r="F78" s="47">
        <f t="shared" si="1"/>
        <v>5588015.6638</v>
      </c>
      <c r="G78" s="48">
        <f>'LGCs Details'!E74-'ECOLOGY TO INDIVIDUAL LGCS'!D78</f>
        <v>116652753.8651</v>
      </c>
      <c r="H78" s="48">
        <v>0</v>
      </c>
      <c r="I78" s="50">
        <v>69614434.9263</v>
      </c>
      <c r="J78" s="50">
        <v>9316640.1508</v>
      </c>
      <c r="K78" s="50">
        <v>5588015.6638</v>
      </c>
      <c r="M78" s="48">
        <v>181539455.052</v>
      </c>
      <c r="N78" s="48"/>
      <c r="O78" s="50"/>
      <c r="P78" s="50"/>
      <c r="Q78" s="50"/>
    </row>
    <row r="79" ht="18.75" spans="1:17">
      <c r="A79" s="44">
        <v>74</v>
      </c>
      <c r="B79" s="45" t="s">
        <v>89</v>
      </c>
      <c r="C79" s="45" t="s">
        <v>282</v>
      </c>
      <c r="D79" s="46">
        <v>2657819.1427</v>
      </c>
      <c r="E79" s="46">
        <v>1586096.9555</v>
      </c>
      <c r="F79" s="47">
        <f t="shared" si="1"/>
        <v>4243916.0982</v>
      </c>
      <c r="G79" s="48">
        <f>'LGCs Details'!E75-'ECOLOGY TO INDIVIDUAL LGCS'!D79</f>
        <v>88593971.4223</v>
      </c>
      <c r="H79" s="48">
        <v>0</v>
      </c>
      <c r="I79" s="50">
        <v>52869898.5158</v>
      </c>
      <c r="J79" s="50">
        <v>7257645.2157</v>
      </c>
      <c r="K79" s="50">
        <v>4243916.0982</v>
      </c>
      <c r="M79" s="48">
        <v>130873580.396</v>
      </c>
      <c r="N79" s="48"/>
      <c r="O79" s="50"/>
      <c r="P79" s="50"/>
      <c r="Q79" s="50"/>
    </row>
    <row r="80" ht="18.75" spans="1:17">
      <c r="A80" s="44">
        <v>75</v>
      </c>
      <c r="B80" s="45" t="s">
        <v>89</v>
      </c>
      <c r="C80" s="45" t="s">
        <v>284</v>
      </c>
      <c r="D80" s="46">
        <v>3059742.4955</v>
      </c>
      <c r="E80" s="46">
        <v>1825951.2766</v>
      </c>
      <c r="F80" s="47">
        <f t="shared" si="1"/>
        <v>4885693.7721</v>
      </c>
      <c r="G80" s="48">
        <f>'LGCs Details'!E76-'ECOLOGY TO INDIVIDUAL LGCS'!D80</f>
        <v>101991416.515</v>
      </c>
      <c r="H80" s="48">
        <v>0</v>
      </c>
      <c r="I80" s="50">
        <v>60865042.5539</v>
      </c>
      <c r="J80" s="50">
        <v>8170621.49</v>
      </c>
      <c r="K80" s="50">
        <v>4885693.7721</v>
      </c>
      <c r="M80" s="48">
        <v>153339270.1798</v>
      </c>
      <c r="N80" s="48"/>
      <c r="O80" s="50"/>
      <c r="P80" s="50"/>
      <c r="Q80" s="50"/>
    </row>
    <row r="81" ht="18.75" spans="1:17">
      <c r="A81" s="44">
        <v>76</v>
      </c>
      <c r="B81" s="45" t="s">
        <v>89</v>
      </c>
      <c r="C81" s="45" t="s">
        <v>286</v>
      </c>
      <c r="D81" s="46">
        <v>2835691.0533</v>
      </c>
      <c r="E81" s="46">
        <v>1692244.9214</v>
      </c>
      <c r="F81" s="47">
        <f t="shared" si="1"/>
        <v>4527935.9747</v>
      </c>
      <c r="G81" s="48">
        <f>'LGCs Details'!E77-'ECOLOGY TO INDIVIDUAL LGCS'!D81</f>
        <v>94523035.1083</v>
      </c>
      <c r="H81" s="48">
        <v>0</v>
      </c>
      <c r="I81" s="50">
        <v>56408164.0473</v>
      </c>
      <c r="J81" s="50">
        <v>7804683.3146</v>
      </c>
      <c r="K81" s="50">
        <v>4527935.9747</v>
      </c>
      <c r="M81" s="48">
        <v>144334596.3884</v>
      </c>
      <c r="N81" s="48"/>
      <c r="O81" s="50"/>
      <c r="P81" s="50"/>
      <c r="Q81" s="50"/>
    </row>
    <row r="82" ht="18.75" spans="1:17">
      <c r="A82" s="44">
        <v>77</v>
      </c>
      <c r="B82" s="45" t="s">
        <v>89</v>
      </c>
      <c r="C82" s="45" t="s">
        <v>288</v>
      </c>
      <c r="D82" s="46">
        <v>2535460.1464</v>
      </c>
      <c r="E82" s="46">
        <v>1513077.2272</v>
      </c>
      <c r="F82" s="47">
        <f t="shared" si="1"/>
        <v>4048537.3736</v>
      </c>
      <c r="G82" s="48">
        <f>'LGCs Details'!E78-'ECOLOGY TO INDIVIDUAL LGCS'!D82</f>
        <v>84515338.213</v>
      </c>
      <c r="H82" s="48">
        <v>0</v>
      </c>
      <c r="I82" s="50">
        <v>50435907.575</v>
      </c>
      <c r="J82" s="50">
        <v>7063849.3074</v>
      </c>
      <c r="K82" s="50">
        <v>4048537.3736</v>
      </c>
      <c r="M82" s="48">
        <v>126104826.9465</v>
      </c>
      <c r="N82" s="48"/>
      <c r="O82" s="50"/>
      <c r="P82" s="50"/>
      <c r="Q82" s="50"/>
    </row>
    <row r="83" ht="18.75" spans="1:17">
      <c r="A83" s="44">
        <v>78</v>
      </c>
      <c r="B83" s="45" t="s">
        <v>89</v>
      </c>
      <c r="C83" s="45" t="s">
        <v>290</v>
      </c>
      <c r="D83" s="46">
        <v>2816103.7728</v>
      </c>
      <c r="E83" s="46">
        <v>1680555.8921</v>
      </c>
      <c r="F83" s="47">
        <f t="shared" si="1"/>
        <v>4496659.6649</v>
      </c>
      <c r="G83" s="48">
        <f>'LGCs Details'!E79-'ECOLOGY TO INDIVIDUAL LGCS'!D83</f>
        <v>93870125.7615</v>
      </c>
      <c r="H83" s="48">
        <v>0</v>
      </c>
      <c r="I83" s="50">
        <v>56018529.7375</v>
      </c>
      <c r="J83" s="50">
        <v>7802545.4206</v>
      </c>
      <c r="K83" s="50">
        <v>4496659.6649</v>
      </c>
      <c r="M83" s="48">
        <v>144281989.038</v>
      </c>
      <c r="N83" s="48"/>
      <c r="O83" s="50"/>
      <c r="P83" s="50"/>
      <c r="Q83" s="50"/>
    </row>
    <row r="84" ht="18.75" spans="1:17">
      <c r="A84" s="44">
        <v>79</v>
      </c>
      <c r="B84" s="45" t="s">
        <v>89</v>
      </c>
      <c r="C84" s="45" t="s">
        <v>292</v>
      </c>
      <c r="D84" s="46">
        <v>4455177.6848</v>
      </c>
      <c r="E84" s="46">
        <v>2658700.0028</v>
      </c>
      <c r="F84" s="47">
        <f t="shared" si="1"/>
        <v>7113877.6876</v>
      </c>
      <c r="G84" s="48">
        <f>'LGCs Details'!E80-'ECOLOGY TO INDIVIDUAL LGCS'!D84</f>
        <v>148505922.8266</v>
      </c>
      <c r="H84" s="48">
        <v>0</v>
      </c>
      <c r="I84" s="50">
        <v>88623333.4254</v>
      </c>
      <c r="J84" s="50">
        <v>11057781.6095</v>
      </c>
      <c r="K84" s="50">
        <v>7113877.6876</v>
      </c>
      <c r="M84" s="48">
        <v>224383880.4568</v>
      </c>
      <c r="N84" s="48"/>
      <c r="O84" s="50"/>
      <c r="P84" s="50"/>
      <c r="Q84" s="50"/>
    </row>
    <row r="85" ht="18.75" spans="1:17">
      <c r="A85" s="44">
        <v>80</v>
      </c>
      <c r="B85" s="45" t="s">
        <v>89</v>
      </c>
      <c r="C85" s="45" t="s">
        <v>294</v>
      </c>
      <c r="D85" s="46">
        <v>3096353.8712</v>
      </c>
      <c r="E85" s="46">
        <v>1847799.7127</v>
      </c>
      <c r="F85" s="47">
        <f t="shared" si="1"/>
        <v>4944153.5839</v>
      </c>
      <c r="G85" s="48">
        <f>'LGCs Details'!E81-'ECOLOGY TO INDIVIDUAL LGCS'!D85</f>
        <v>103211795.7051</v>
      </c>
      <c r="H85" s="48">
        <v>0</v>
      </c>
      <c r="I85" s="50">
        <v>61593323.7551</v>
      </c>
      <c r="J85" s="50">
        <v>8393177.4468</v>
      </c>
      <c r="K85" s="50">
        <v>4944153.5839</v>
      </c>
      <c r="M85" s="48">
        <v>158815724.7451</v>
      </c>
      <c r="N85" s="48"/>
      <c r="O85" s="50"/>
      <c r="P85" s="50"/>
      <c r="Q85" s="50"/>
    </row>
    <row r="86" ht="18.75" spans="1:17">
      <c r="A86" s="44">
        <v>81</v>
      </c>
      <c r="B86" s="45" t="s">
        <v>89</v>
      </c>
      <c r="C86" s="45" t="s">
        <v>296</v>
      </c>
      <c r="D86" s="46">
        <v>3785603.485</v>
      </c>
      <c r="E86" s="46">
        <v>2259120.67</v>
      </c>
      <c r="F86" s="47">
        <f t="shared" si="1"/>
        <v>6044724.155</v>
      </c>
      <c r="G86" s="48">
        <f>'LGCs Details'!E82-'ECOLOGY TO INDIVIDUAL LGCS'!D86</f>
        <v>126186782.8338</v>
      </c>
      <c r="H86" s="48">
        <v>0</v>
      </c>
      <c r="I86" s="50">
        <v>75304022.3319</v>
      </c>
      <c r="J86" s="50">
        <v>9521543.5529</v>
      </c>
      <c r="K86" s="50">
        <v>6044724.155</v>
      </c>
      <c r="M86" s="48">
        <v>186581531.6069</v>
      </c>
      <c r="N86" s="48"/>
      <c r="O86" s="50"/>
      <c r="P86" s="50"/>
      <c r="Q86" s="50"/>
    </row>
    <row r="87" ht="18.75" spans="1:17">
      <c r="A87" s="44">
        <v>82</v>
      </c>
      <c r="B87" s="45" t="s">
        <v>89</v>
      </c>
      <c r="C87" s="45" t="s">
        <v>298</v>
      </c>
      <c r="D87" s="46">
        <v>2781452.3114</v>
      </c>
      <c r="E87" s="46">
        <v>1659877.0669</v>
      </c>
      <c r="F87" s="47">
        <f t="shared" si="1"/>
        <v>4441329.3783</v>
      </c>
      <c r="G87" s="48">
        <f>'LGCs Details'!E83-'ECOLOGY TO INDIVIDUAL LGCS'!D87</f>
        <v>92715077.0475</v>
      </c>
      <c r="H87" s="48">
        <v>0</v>
      </c>
      <c r="I87" s="50">
        <v>55329235.5642</v>
      </c>
      <c r="J87" s="50">
        <v>7685904.7919</v>
      </c>
      <c r="K87" s="50">
        <v>4441329.3783</v>
      </c>
      <c r="M87" s="48">
        <v>141411802.5356</v>
      </c>
      <c r="N87" s="48"/>
      <c r="O87" s="50"/>
      <c r="P87" s="50"/>
      <c r="Q87" s="50"/>
    </row>
    <row r="88" ht="18.75" spans="1:17">
      <c r="A88" s="44">
        <v>83</v>
      </c>
      <c r="B88" s="45" t="s">
        <v>89</v>
      </c>
      <c r="C88" s="45" t="s">
        <v>300</v>
      </c>
      <c r="D88" s="46">
        <v>2757826.5176</v>
      </c>
      <c r="E88" s="46">
        <v>1645777.9888</v>
      </c>
      <c r="F88" s="47">
        <f t="shared" si="1"/>
        <v>4403604.5064</v>
      </c>
      <c r="G88" s="48">
        <f>'LGCs Details'!E84-'ECOLOGY TO INDIVIDUAL LGCS'!D88</f>
        <v>91927550.5862</v>
      </c>
      <c r="H88" s="48">
        <v>0</v>
      </c>
      <c r="I88" s="50">
        <v>54859266.294</v>
      </c>
      <c r="J88" s="50">
        <v>7794638.796</v>
      </c>
      <c r="K88" s="50">
        <v>4403604.5064</v>
      </c>
      <c r="M88" s="48">
        <v>144087430.0103</v>
      </c>
      <c r="N88" s="48"/>
      <c r="O88" s="50"/>
      <c r="P88" s="50"/>
      <c r="Q88" s="50"/>
    </row>
    <row r="89" ht="18.75" spans="1:17">
      <c r="A89" s="44">
        <v>84</v>
      </c>
      <c r="B89" s="45" t="s">
        <v>89</v>
      </c>
      <c r="C89" s="45" t="s">
        <v>302</v>
      </c>
      <c r="D89" s="46">
        <v>3309995.7055</v>
      </c>
      <c r="E89" s="46">
        <v>1975293.9644</v>
      </c>
      <c r="F89" s="47">
        <f t="shared" si="1"/>
        <v>5285289.6699</v>
      </c>
      <c r="G89" s="48">
        <f>'LGCs Details'!E85-'ECOLOGY TO INDIVIDUAL LGCS'!D89</f>
        <v>110333190.1827</v>
      </c>
      <c r="H89" s="48">
        <v>0</v>
      </c>
      <c r="I89" s="50">
        <v>65843132.1482</v>
      </c>
      <c r="J89" s="50">
        <v>8703410.9436</v>
      </c>
      <c r="K89" s="50">
        <v>5285289.6699</v>
      </c>
      <c r="M89" s="48">
        <v>166449668.4682</v>
      </c>
      <c r="N89" s="48"/>
      <c r="O89" s="50"/>
      <c r="P89" s="50"/>
      <c r="Q89" s="50"/>
    </row>
    <row r="90" ht="18.75" spans="1:17">
      <c r="A90" s="44">
        <v>85</v>
      </c>
      <c r="B90" s="45" t="s">
        <v>89</v>
      </c>
      <c r="C90" s="45" t="s">
        <v>304</v>
      </c>
      <c r="D90" s="46">
        <v>3162794.5607</v>
      </c>
      <c r="E90" s="46">
        <v>1887449.2786</v>
      </c>
      <c r="F90" s="47">
        <f t="shared" si="1"/>
        <v>5050243.8393</v>
      </c>
      <c r="G90" s="48">
        <f>'LGCs Details'!E86-'ECOLOGY TO INDIVIDUAL LGCS'!D90</f>
        <v>105426485.3572</v>
      </c>
      <c r="H90" s="48">
        <v>0</v>
      </c>
      <c r="I90" s="50">
        <v>62914975.9541</v>
      </c>
      <c r="J90" s="50">
        <v>8562727.9654</v>
      </c>
      <c r="K90" s="50">
        <v>5050243.8393</v>
      </c>
      <c r="M90" s="48">
        <v>162987869.6957</v>
      </c>
      <c r="N90" s="48"/>
      <c r="O90" s="50"/>
      <c r="P90" s="50"/>
      <c r="Q90" s="50"/>
    </row>
    <row r="91" ht="18.75" spans="1:17">
      <c r="A91" s="44">
        <v>86</v>
      </c>
      <c r="B91" s="45" t="s">
        <v>89</v>
      </c>
      <c r="C91" s="45" t="s">
        <v>305</v>
      </c>
      <c r="D91" s="46">
        <v>2649548.2292</v>
      </c>
      <c r="E91" s="46">
        <v>1581161.1529</v>
      </c>
      <c r="F91" s="47">
        <f t="shared" si="1"/>
        <v>4230709.3821</v>
      </c>
      <c r="G91" s="48">
        <f>'LGCs Details'!E87-'ECOLOGY TO INDIVIDUAL LGCS'!D91</f>
        <v>88318274.3062</v>
      </c>
      <c r="H91" s="48">
        <v>0</v>
      </c>
      <c r="I91" s="50">
        <v>52705371.7617</v>
      </c>
      <c r="J91" s="50">
        <v>7404956.8595</v>
      </c>
      <c r="K91" s="50">
        <v>4230709.3821</v>
      </c>
      <c r="M91" s="48">
        <v>134498491.3442</v>
      </c>
      <c r="N91" s="48"/>
      <c r="O91" s="50"/>
      <c r="P91" s="50"/>
      <c r="Q91" s="50"/>
    </row>
    <row r="92" ht="18.75" spans="1:17">
      <c r="A92" s="44">
        <v>87</v>
      </c>
      <c r="B92" s="45" t="s">
        <v>89</v>
      </c>
      <c r="C92" s="45" t="s">
        <v>307</v>
      </c>
      <c r="D92" s="46">
        <v>2745414.5265</v>
      </c>
      <c r="E92" s="46">
        <v>1638370.9305</v>
      </c>
      <c r="F92" s="47">
        <f t="shared" si="1"/>
        <v>4383785.457</v>
      </c>
      <c r="G92" s="48">
        <f>'LGCs Details'!E88-'ECOLOGY TO INDIVIDUAL LGCS'!D92</f>
        <v>91513817.5488</v>
      </c>
      <c r="H92" s="48">
        <v>0</v>
      </c>
      <c r="I92" s="50">
        <v>54612364.3508</v>
      </c>
      <c r="J92" s="50">
        <v>7544935.1688</v>
      </c>
      <c r="K92" s="50">
        <v>4383785.457</v>
      </c>
      <c r="M92" s="48">
        <v>137942950.2637</v>
      </c>
      <c r="N92" s="48"/>
      <c r="O92" s="50"/>
      <c r="P92" s="50"/>
      <c r="Q92" s="50"/>
    </row>
    <row r="93" ht="18.75" spans="1:17">
      <c r="A93" s="44">
        <v>88</v>
      </c>
      <c r="B93" s="45" t="s">
        <v>89</v>
      </c>
      <c r="C93" s="45" t="s">
        <v>309</v>
      </c>
      <c r="D93" s="46">
        <v>2964814.5799</v>
      </c>
      <c r="E93" s="46">
        <v>1769301.4936</v>
      </c>
      <c r="F93" s="47">
        <f t="shared" si="1"/>
        <v>4734116.0735</v>
      </c>
      <c r="G93" s="48">
        <f>'LGCs Details'!E89-'ECOLOGY TO INDIVIDUAL LGCS'!D93</f>
        <v>98827152.6634</v>
      </c>
      <c r="H93" s="48">
        <v>0</v>
      </c>
      <c r="I93" s="50">
        <v>58976716.4519</v>
      </c>
      <c r="J93" s="50">
        <v>7971833.1813</v>
      </c>
      <c r="K93" s="50">
        <v>4734116.0735</v>
      </c>
      <c r="M93" s="48">
        <v>148447668.2808</v>
      </c>
      <c r="N93" s="48"/>
      <c r="O93" s="50"/>
      <c r="P93" s="50"/>
      <c r="Q93" s="50"/>
    </row>
    <row r="94" ht="18.75" spans="1:17">
      <c r="A94" s="44">
        <v>89</v>
      </c>
      <c r="B94" s="45" t="s">
        <v>89</v>
      </c>
      <c r="C94" s="45" t="s">
        <v>311</v>
      </c>
      <c r="D94" s="46">
        <v>3000317.3902</v>
      </c>
      <c r="E94" s="46">
        <v>1790488.3751</v>
      </c>
      <c r="F94" s="47">
        <f t="shared" si="1"/>
        <v>4790805.7653</v>
      </c>
      <c r="G94" s="48">
        <f>'LGCs Details'!E90-'ECOLOGY TO INDIVIDUAL LGCS'!D94</f>
        <v>100010579.6727</v>
      </c>
      <c r="H94" s="48">
        <v>0</v>
      </c>
      <c r="I94" s="50">
        <v>59682945.8361</v>
      </c>
      <c r="J94" s="50">
        <v>8148513.9942</v>
      </c>
      <c r="K94" s="50">
        <v>4790805.7653</v>
      </c>
      <c r="M94" s="48">
        <v>152795269.0313</v>
      </c>
      <c r="N94" s="48"/>
      <c r="O94" s="50"/>
      <c r="P94" s="50"/>
      <c r="Q94" s="50"/>
    </row>
    <row r="95" ht="18.75" spans="1:17">
      <c r="A95" s="44">
        <v>90</v>
      </c>
      <c r="B95" s="45" t="s">
        <v>89</v>
      </c>
      <c r="C95" s="45" t="s">
        <v>313</v>
      </c>
      <c r="D95" s="46">
        <v>2880746.5216</v>
      </c>
      <c r="E95" s="46">
        <v>1719132.5076</v>
      </c>
      <c r="F95" s="47">
        <f t="shared" si="1"/>
        <v>4599879.0292</v>
      </c>
      <c r="G95" s="48">
        <f>'LGCs Details'!E91-'ECOLOGY TO INDIVIDUAL LGCS'!D95</f>
        <v>96024884.0527</v>
      </c>
      <c r="H95" s="48">
        <v>0</v>
      </c>
      <c r="I95" s="50">
        <v>57304416.9186</v>
      </c>
      <c r="J95" s="50">
        <v>7919568.2426</v>
      </c>
      <c r="K95" s="50">
        <v>4599879.0292</v>
      </c>
      <c r="M95" s="48">
        <v>147161580.2064</v>
      </c>
      <c r="N95" s="48"/>
      <c r="O95" s="50"/>
      <c r="P95" s="50"/>
      <c r="Q95" s="50"/>
    </row>
    <row r="96" ht="18.75" spans="1:17">
      <c r="A96" s="44">
        <v>91</v>
      </c>
      <c r="B96" s="45" t="s">
        <v>90</v>
      </c>
      <c r="C96" s="45" t="s">
        <v>318</v>
      </c>
      <c r="D96" s="46">
        <v>4857250.073</v>
      </c>
      <c r="E96" s="46">
        <v>2898643.2632</v>
      </c>
      <c r="F96" s="47">
        <f t="shared" si="1"/>
        <v>7755893.3362</v>
      </c>
      <c r="G96" s="48">
        <f>'LGCs Details'!E92-'ECOLOGY TO INDIVIDUAL LGCS'!D96</f>
        <v>161908335.7652</v>
      </c>
      <c r="H96" s="48">
        <v>0</v>
      </c>
      <c r="I96" s="50">
        <v>96621442.1066</v>
      </c>
      <c r="J96" s="50">
        <v>7978846.0902</v>
      </c>
      <c r="K96" s="50">
        <v>7755893.3362</v>
      </c>
      <c r="M96" s="48">
        <v>203312813.5648</v>
      </c>
      <c r="N96" s="48"/>
      <c r="O96" s="50"/>
      <c r="P96" s="50"/>
      <c r="Q96" s="50"/>
    </row>
    <row r="97" ht="18.75" spans="1:17">
      <c r="A97" s="44">
        <v>92</v>
      </c>
      <c r="B97" s="45" t="s">
        <v>90</v>
      </c>
      <c r="C97" s="45" t="s">
        <v>90</v>
      </c>
      <c r="D97" s="46">
        <v>5865641.0354</v>
      </c>
      <c r="E97" s="46">
        <v>3500417.0294</v>
      </c>
      <c r="F97" s="47">
        <f t="shared" si="1"/>
        <v>9366058.0648</v>
      </c>
      <c r="G97" s="48">
        <f>'LGCs Details'!E93-'ECOLOGY TO INDIVIDUAL LGCS'!D97</f>
        <v>195521367.8451</v>
      </c>
      <c r="H97" s="48">
        <v>0</v>
      </c>
      <c r="I97" s="50">
        <v>116680567.6469</v>
      </c>
      <c r="J97" s="50">
        <v>9942197.143</v>
      </c>
      <c r="K97" s="50">
        <v>9366058.0648</v>
      </c>
      <c r="M97" s="48">
        <v>251625170.5564</v>
      </c>
      <c r="N97" s="48"/>
      <c r="O97" s="50"/>
      <c r="P97" s="50"/>
      <c r="Q97" s="50"/>
    </row>
    <row r="98" ht="18.75" spans="1:17">
      <c r="A98" s="44">
        <v>93</v>
      </c>
      <c r="B98" s="45" t="s">
        <v>90</v>
      </c>
      <c r="C98" s="45" t="s">
        <v>321</v>
      </c>
      <c r="D98" s="46">
        <v>2565317.3809</v>
      </c>
      <c r="E98" s="46">
        <v>1530895.0193</v>
      </c>
      <c r="F98" s="47">
        <f t="shared" si="1"/>
        <v>4096212.4002</v>
      </c>
      <c r="G98" s="48">
        <f>'LGCs Details'!E94-'ECOLOGY TO INDIVIDUAL LGCS'!D98</f>
        <v>85510579.3617</v>
      </c>
      <c r="H98" s="48">
        <v>0</v>
      </c>
      <c r="I98" s="50">
        <v>51029833.9752</v>
      </c>
      <c r="J98" s="50">
        <v>5050182.1631</v>
      </c>
      <c r="K98" s="50">
        <v>4096212.4002</v>
      </c>
      <c r="M98" s="48">
        <v>131246915.3402</v>
      </c>
      <c r="N98" s="48"/>
      <c r="O98" s="50"/>
      <c r="P98" s="50"/>
      <c r="Q98" s="50"/>
    </row>
    <row r="99" ht="18.75" spans="1:17">
      <c r="A99" s="44">
        <v>94</v>
      </c>
      <c r="B99" s="45" t="s">
        <v>90</v>
      </c>
      <c r="C99" s="45" t="s">
        <v>323</v>
      </c>
      <c r="D99" s="46">
        <v>3031786.0062</v>
      </c>
      <c r="E99" s="46">
        <v>1809267.7853</v>
      </c>
      <c r="F99" s="47">
        <f t="shared" si="1"/>
        <v>4841053.7915</v>
      </c>
      <c r="G99" s="48">
        <f>'LGCs Details'!E95-'ECOLOGY TO INDIVIDUAL LGCS'!D99</f>
        <v>101059533.5397</v>
      </c>
      <c r="H99" s="48">
        <v>0</v>
      </c>
      <c r="I99" s="50">
        <v>60308926.1778</v>
      </c>
      <c r="J99" s="50">
        <v>5846900.0021</v>
      </c>
      <c r="K99" s="50">
        <v>4841053.7915</v>
      </c>
      <c r="M99" s="48">
        <v>150851823.2876</v>
      </c>
      <c r="N99" s="48"/>
      <c r="O99" s="50"/>
      <c r="P99" s="50"/>
      <c r="Q99" s="50"/>
    </row>
    <row r="100" ht="18.75" spans="1:17">
      <c r="A100" s="44">
        <v>95</v>
      </c>
      <c r="B100" s="45" t="s">
        <v>90</v>
      </c>
      <c r="C100" s="45" t="s">
        <v>325</v>
      </c>
      <c r="D100" s="46">
        <v>3845945.4067</v>
      </c>
      <c r="E100" s="46">
        <v>2295130.6966</v>
      </c>
      <c r="F100" s="47">
        <f t="shared" si="1"/>
        <v>6141076.1033</v>
      </c>
      <c r="G100" s="48">
        <f>'LGCs Details'!E96-'ECOLOGY TO INDIVIDUAL LGCS'!D100</f>
        <v>128198180.2221</v>
      </c>
      <c r="H100" s="48">
        <v>0</v>
      </c>
      <c r="I100" s="50">
        <v>76504356.5544</v>
      </c>
      <c r="J100" s="50">
        <v>7049316.067</v>
      </c>
      <c r="K100" s="50">
        <v>6141076.1033</v>
      </c>
      <c r="M100" s="48">
        <v>180439784.1853</v>
      </c>
      <c r="N100" s="48"/>
      <c r="O100" s="50"/>
      <c r="P100" s="50"/>
      <c r="Q100" s="50"/>
    </row>
    <row r="101" ht="18.75" spans="1:17">
      <c r="A101" s="44">
        <v>96</v>
      </c>
      <c r="B101" s="45" t="s">
        <v>90</v>
      </c>
      <c r="C101" s="45" t="s">
        <v>327</v>
      </c>
      <c r="D101" s="46">
        <v>2546726.4442</v>
      </c>
      <c r="E101" s="46">
        <v>1519800.5744</v>
      </c>
      <c r="F101" s="47">
        <f t="shared" si="1"/>
        <v>4066527.0186</v>
      </c>
      <c r="G101" s="48">
        <f>'LGCs Details'!E97-'ECOLOGY TO INDIVIDUAL LGCS'!D101</f>
        <v>84890881.4736</v>
      </c>
      <c r="H101" s="48">
        <v>0</v>
      </c>
      <c r="I101" s="50">
        <v>50660019.1454</v>
      </c>
      <c r="J101" s="50">
        <v>5118594.7702</v>
      </c>
      <c r="K101" s="50">
        <v>4066527.0186</v>
      </c>
      <c r="M101" s="48">
        <v>132930350.5528</v>
      </c>
      <c r="N101" s="48"/>
      <c r="O101" s="50"/>
      <c r="P101" s="50"/>
      <c r="Q101" s="50"/>
    </row>
    <row r="102" ht="18.75" spans="1:17">
      <c r="A102" s="44">
        <v>97</v>
      </c>
      <c r="B102" s="45" t="s">
        <v>90</v>
      </c>
      <c r="C102" s="45" t="s">
        <v>329</v>
      </c>
      <c r="D102" s="46">
        <v>4062975.8566</v>
      </c>
      <c r="E102" s="46">
        <v>2424647.1601</v>
      </c>
      <c r="F102" s="47">
        <f t="shared" si="1"/>
        <v>6487623.0167</v>
      </c>
      <c r="G102" s="48">
        <f>'LGCs Details'!E98-'ECOLOGY TO INDIVIDUAL LGCS'!D102</f>
        <v>135432528.5546</v>
      </c>
      <c r="H102" s="48">
        <v>0</v>
      </c>
      <c r="I102" s="50">
        <v>80821572.0039</v>
      </c>
      <c r="J102" s="50">
        <v>7464843.8278</v>
      </c>
      <c r="K102" s="50">
        <v>6487623.0167</v>
      </c>
      <c r="M102" s="48">
        <v>190664713.3891</v>
      </c>
      <c r="N102" s="48"/>
      <c r="O102" s="50"/>
      <c r="P102" s="50"/>
      <c r="Q102" s="50"/>
    </row>
    <row r="103" ht="18.75" spans="1:17">
      <c r="A103" s="44">
        <v>98</v>
      </c>
      <c r="B103" s="45" t="s">
        <v>90</v>
      </c>
      <c r="C103" s="45" t="s">
        <v>331</v>
      </c>
      <c r="D103" s="46">
        <v>4101455.7153</v>
      </c>
      <c r="E103" s="46">
        <v>2447610.6439</v>
      </c>
      <c r="F103" s="47">
        <f t="shared" si="1"/>
        <v>6549066.3592</v>
      </c>
      <c r="G103" s="48">
        <f>'LGCs Details'!E99-'ECOLOGY TO INDIVIDUAL LGCS'!D103</f>
        <v>136715190.5115</v>
      </c>
      <c r="H103" s="48">
        <v>0</v>
      </c>
      <c r="I103" s="50">
        <v>81587021.4629</v>
      </c>
      <c r="J103" s="50">
        <v>7035831.8084</v>
      </c>
      <c r="K103" s="50">
        <v>6549066.3592</v>
      </c>
      <c r="M103" s="48">
        <v>180107975.8133</v>
      </c>
      <c r="N103" s="48"/>
      <c r="O103" s="50"/>
      <c r="P103" s="50"/>
      <c r="Q103" s="50"/>
    </row>
    <row r="104" ht="18.75" spans="1:17">
      <c r="A104" s="44">
        <v>99</v>
      </c>
      <c r="B104" s="45" t="s">
        <v>90</v>
      </c>
      <c r="C104" s="45" t="s">
        <v>333</v>
      </c>
      <c r="D104" s="46">
        <v>2884920.13</v>
      </c>
      <c r="E104" s="46">
        <v>1721623.1765</v>
      </c>
      <c r="F104" s="47">
        <f t="shared" si="1"/>
        <v>4606543.3065</v>
      </c>
      <c r="G104" s="48">
        <f>'LGCs Details'!E100-'ECOLOGY TO INDIVIDUAL LGCS'!D104</f>
        <v>96164004.3336</v>
      </c>
      <c r="H104" s="48">
        <v>0</v>
      </c>
      <c r="I104" s="50">
        <v>57387439.2171</v>
      </c>
      <c r="J104" s="50">
        <v>5919122.599</v>
      </c>
      <c r="K104" s="50">
        <v>4606543.3065</v>
      </c>
      <c r="M104" s="48">
        <v>152629011.2642</v>
      </c>
      <c r="N104" s="48"/>
      <c r="O104" s="50"/>
      <c r="P104" s="50"/>
      <c r="Q104" s="50"/>
    </row>
    <row r="105" ht="18.75" spans="1:17">
      <c r="A105" s="44">
        <v>100</v>
      </c>
      <c r="B105" s="45" t="s">
        <v>90</v>
      </c>
      <c r="C105" s="45" t="s">
        <v>334</v>
      </c>
      <c r="D105" s="46">
        <v>3304075.5042</v>
      </c>
      <c r="E105" s="46">
        <v>1971760.9877</v>
      </c>
      <c r="F105" s="47">
        <f t="shared" si="1"/>
        <v>5275836.4919</v>
      </c>
      <c r="G105" s="48">
        <f>'LGCs Details'!E101-'ECOLOGY TO INDIVIDUAL LGCS'!D105</f>
        <v>110135850.1413</v>
      </c>
      <c r="H105" s="48">
        <v>0</v>
      </c>
      <c r="I105" s="50">
        <v>65725366.2573</v>
      </c>
      <c r="J105" s="50">
        <v>6791323.6219</v>
      </c>
      <c r="K105" s="50">
        <v>5275836.4919</v>
      </c>
      <c r="M105" s="48">
        <v>174091340.745</v>
      </c>
      <c r="N105" s="48"/>
      <c r="O105" s="50"/>
      <c r="P105" s="50"/>
      <c r="Q105" s="50"/>
    </row>
    <row r="106" ht="18.75" spans="1:17">
      <c r="A106" s="44">
        <v>101</v>
      </c>
      <c r="B106" s="45" t="s">
        <v>90</v>
      </c>
      <c r="C106" s="45" t="s">
        <v>336</v>
      </c>
      <c r="D106" s="46">
        <v>2556589.153</v>
      </c>
      <c r="E106" s="46">
        <v>1525686.3068</v>
      </c>
      <c r="F106" s="47">
        <f t="shared" si="1"/>
        <v>4082275.4598</v>
      </c>
      <c r="G106" s="48">
        <f>'LGCs Details'!E102-'ECOLOGY TO INDIVIDUAL LGCS'!D106</f>
        <v>85219638.4334</v>
      </c>
      <c r="H106" s="48">
        <v>0</v>
      </c>
      <c r="I106" s="50">
        <v>50856210.2274</v>
      </c>
      <c r="J106" s="50">
        <v>5452297.3265</v>
      </c>
      <c r="K106" s="50">
        <v>4082275.4598</v>
      </c>
      <c r="M106" s="48">
        <v>141141799.5469</v>
      </c>
      <c r="N106" s="48"/>
      <c r="O106" s="50"/>
      <c r="P106" s="50"/>
      <c r="Q106" s="50"/>
    </row>
    <row r="107" ht="18.75" spans="1:17">
      <c r="A107" s="44">
        <v>102</v>
      </c>
      <c r="B107" s="45" t="s">
        <v>90</v>
      </c>
      <c r="C107" s="45" t="s">
        <v>338</v>
      </c>
      <c r="D107" s="46">
        <v>3959144.7114</v>
      </c>
      <c r="E107" s="46">
        <v>2362684.2294</v>
      </c>
      <c r="F107" s="47">
        <f t="shared" si="1"/>
        <v>6321828.9408</v>
      </c>
      <c r="G107" s="48">
        <f>'LGCs Details'!E103-'ECOLOGY TO INDIVIDUAL LGCS'!D107</f>
        <v>131971490.3789</v>
      </c>
      <c r="H107" s="48">
        <v>0</v>
      </c>
      <c r="I107" s="50">
        <v>78756140.98</v>
      </c>
      <c r="J107" s="50">
        <v>7579286.8447</v>
      </c>
      <c r="K107" s="50">
        <v>6321828.9408</v>
      </c>
      <c r="M107" s="48">
        <v>193480823.062</v>
      </c>
      <c r="N107" s="48"/>
      <c r="O107" s="50"/>
      <c r="P107" s="50"/>
      <c r="Q107" s="50"/>
    </row>
    <row r="108" ht="18.75" spans="1:17">
      <c r="A108" s="44">
        <v>103</v>
      </c>
      <c r="B108" s="45" t="s">
        <v>90</v>
      </c>
      <c r="C108" s="45" t="s">
        <v>340</v>
      </c>
      <c r="D108" s="46">
        <v>3256207.5806</v>
      </c>
      <c r="E108" s="46">
        <v>1943195.023</v>
      </c>
      <c r="F108" s="47">
        <f t="shared" si="1"/>
        <v>5199402.6036</v>
      </c>
      <c r="G108" s="48">
        <f>'LGCs Details'!E104-'ECOLOGY TO INDIVIDUAL LGCS'!D108</f>
        <v>108540252.686</v>
      </c>
      <c r="H108" s="48">
        <v>0</v>
      </c>
      <c r="I108" s="50">
        <v>64773167.4318</v>
      </c>
      <c r="J108" s="50">
        <v>5807438.5402</v>
      </c>
      <c r="K108" s="50">
        <v>5199402.6036</v>
      </c>
      <c r="M108" s="48">
        <v>149880791.5239</v>
      </c>
      <c r="N108" s="48"/>
      <c r="O108" s="50"/>
      <c r="P108" s="50"/>
      <c r="Q108" s="50"/>
    </row>
    <row r="109" ht="18.75" spans="1:17">
      <c r="A109" s="44">
        <v>104</v>
      </c>
      <c r="B109" s="45" t="s">
        <v>90</v>
      </c>
      <c r="C109" s="45" t="s">
        <v>342</v>
      </c>
      <c r="D109" s="46">
        <v>3802226.5869</v>
      </c>
      <c r="E109" s="46">
        <v>2269040.7773</v>
      </c>
      <c r="F109" s="47">
        <f t="shared" si="1"/>
        <v>6071267.3642</v>
      </c>
      <c r="G109" s="48">
        <f>'LGCs Details'!E105-'ECOLOGY TO INDIVIDUAL LGCS'!D109</f>
        <v>126740886.2301</v>
      </c>
      <c r="H109" s="48">
        <v>0</v>
      </c>
      <c r="I109" s="50">
        <v>75634692.5781</v>
      </c>
      <c r="J109" s="50">
        <v>7191324.7783</v>
      </c>
      <c r="K109" s="50">
        <v>6071267.3642</v>
      </c>
      <c r="M109" s="48">
        <v>183934205.3929</v>
      </c>
      <c r="N109" s="48"/>
      <c r="O109" s="50"/>
      <c r="P109" s="50"/>
      <c r="Q109" s="50"/>
    </row>
    <row r="110" ht="18.75" spans="1:17">
      <c r="A110" s="44">
        <v>105</v>
      </c>
      <c r="B110" s="45" t="s">
        <v>90</v>
      </c>
      <c r="C110" s="45" t="s">
        <v>344</v>
      </c>
      <c r="D110" s="46">
        <v>4872469.2732</v>
      </c>
      <c r="E110" s="46">
        <v>2907725.5693</v>
      </c>
      <c r="F110" s="47">
        <f t="shared" si="1"/>
        <v>7780194.8425</v>
      </c>
      <c r="G110" s="48">
        <f>'LGCs Details'!E106-'ECOLOGY TO INDIVIDUAL LGCS'!D110</f>
        <v>162415642.4386</v>
      </c>
      <c r="H110" s="48">
        <v>0</v>
      </c>
      <c r="I110" s="50">
        <v>96924185.6445</v>
      </c>
      <c r="J110" s="50">
        <v>8668800.6096</v>
      </c>
      <c r="K110" s="50">
        <v>7780194.8425</v>
      </c>
      <c r="M110" s="48">
        <v>220290586.8465</v>
      </c>
      <c r="N110" s="48"/>
      <c r="O110" s="50"/>
      <c r="P110" s="50"/>
      <c r="Q110" s="50"/>
    </row>
    <row r="111" ht="18.75" spans="1:17">
      <c r="A111" s="44">
        <v>106</v>
      </c>
      <c r="B111" s="45" t="s">
        <v>90</v>
      </c>
      <c r="C111" s="45" t="s">
        <v>346</v>
      </c>
      <c r="D111" s="46">
        <v>3652793.4531</v>
      </c>
      <c r="E111" s="46">
        <v>2179864.1156</v>
      </c>
      <c r="F111" s="47">
        <f t="shared" si="1"/>
        <v>5832657.5687</v>
      </c>
      <c r="G111" s="48">
        <f>'LGCs Details'!E107-'ECOLOGY TO INDIVIDUAL LGCS'!D111</f>
        <v>121759781.7706</v>
      </c>
      <c r="H111" s="48">
        <v>0</v>
      </c>
      <c r="I111" s="50">
        <v>72662137.1881</v>
      </c>
      <c r="J111" s="50">
        <v>6839312.7726</v>
      </c>
      <c r="K111" s="50">
        <v>5832657.5687</v>
      </c>
      <c r="M111" s="48">
        <v>175272214.1186</v>
      </c>
      <c r="N111" s="48"/>
      <c r="O111" s="50"/>
      <c r="P111" s="50"/>
      <c r="Q111" s="50"/>
    </row>
    <row r="112" ht="37.5" spans="1:17">
      <c r="A112" s="44">
        <v>107</v>
      </c>
      <c r="B112" s="45" t="s">
        <v>90</v>
      </c>
      <c r="C112" s="45" t="s">
        <v>348</v>
      </c>
      <c r="D112" s="46">
        <v>3592802.4452</v>
      </c>
      <c r="E112" s="46">
        <v>2144063.5025</v>
      </c>
      <c r="F112" s="47">
        <f t="shared" si="1"/>
        <v>5736865.9477</v>
      </c>
      <c r="G112" s="48">
        <f>'LGCs Details'!E108-'ECOLOGY TO INDIVIDUAL LGCS'!D112</f>
        <v>119760081.5067</v>
      </c>
      <c r="H112" s="48">
        <v>0</v>
      </c>
      <c r="I112" s="50">
        <v>71468783.4155</v>
      </c>
      <c r="J112" s="50">
        <v>6671792.6561</v>
      </c>
      <c r="K112" s="50">
        <v>5736865.9477</v>
      </c>
      <c r="M112" s="48">
        <v>171150031.4561</v>
      </c>
      <c r="N112" s="48"/>
      <c r="O112" s="50"/>
      <c r="P112" s="50"/>
      <c r="Q112" s="50"/>
    </row>
    <row r="113" ht="18.75" spans="1:17">
      <c r="A113" s="44">
        <v>108</v>
      </c>
      <c r="B113" s="45" t="s">
        <v>90</v>
      </c>
      <c r="C113" s="45" t="s">
        <v>350</v>
      </c>
      <c r="D113" s="46">
        <v>5052592.9945</v>
      </c>
      <c r="E113" s="46">
        <v>3015217.3401</v>
      </c>
      <c r="F113" s="47">
        <f t="shared" si="1"/>
        <v>8067810.3346</v>
      </c>
      <c r="G113" s="48">
        <f>'LGCs Details'!E109-'ECOLOGY TO INDIVIDUAL LGCS'!D113</f>
        <v>168419766.4817</v>
      </c>
      <c r="H113" s="48">
        <v>0</v>
      </c>
      <c r="I113" s="50">
        <v>100507244.669</v>
      </c>
      <c r="J113" s="50">
        <v>8229421.5959</v>
      </c>
      <c r="K113" s="50">
        <v>8067810.3346</v>
      </c>
      <c r="M113" s="48">
        <v>209478747.7057</v>
      </c>
      <c r="N113" s="48"/>
      <c r="O113" s="50"/>
      <c r="P113" s="50"/>
      <c r="Q113" s="50"/>
    </row>
    <row r="114" ht="18.75" spans="1:17">
      <c r="A114" s="44">
        <v>109</v>
      </c>
      <c r="B114" s="45" t="s">
        <v>90</v>
      </c>
      <c r="C114" s="45" t="s">
        <v>352</v>
      </c>
      <c r="D114" s="46">
        <v>2812060.9965</v>
      </c>
      <c r="E114" s="46">
        <v>1678143.2993</v>
      </c>
      <c r="F114" s="47">
        <f t="shared" si="1"/>
        <v>4490204.2958</v>
      </c>
      <c r="G114" s="48">
        <f>'LGCs Details'!E110-'ECOLOGY TO INDIVIDUAL LGCS'!D114</f>
        <v>93735366.5495</v>
      </c>
      <c r="H114" s="48">
        <v>0</v>
      </c>
      <c r="I114" s="50">
        <v>55938109.9782</v>
      </c>
      <c r="J114" s="50">
        <v>5414519.904</v>
      </c>
      <c r="K114" s="50">
        <v>4490204.2958</v>
      </c>
      <c r="M114" s="48">
        <v>140212207.0927</v>
      </c>
      <c r="N114" s="48"/>
      <c r="O114" s="50"/>
      <c r="P114" s="50"/>
      <c r="Q114" s="50"/>
    </row>
    <row r="115" ht="18.75" spans="1:17">
      <c r="A115" s="44">
        <v>110</v>
      </c>
      <c r="B115" s="45" t="s">
        <v>90</v>
      </c>
      <c r="C115" s="45" t="s">
        <v>354</v>
      </c>
      <c r="D115" s="46">
        <v>3146613.9499</v>
      </c>
      <c r="E115" s="46">
        <v>1877793.235</v>
      </c>
      <c r="F115" s="47">
        <f t="shared" si="1"/>
        <v>5024407.1849</v>
      </c>
      <c r="G115" s="48">
        <f>'LGCs Details'!E111-'ECOLOGY TO INDIVIDUAL LGCS'!D115</f>
        <v>104887131.6647</v>
      </c>
      <c r="H115" s="48">
        <v>0</v>
      </c>
      <c r="I115" s="50">
        <v>62593107.8346</v>
      </c>
      <c r="J115" s="50">
        <v>6331031.4666</v>
      </c>
      <c r="K115" s="50">
        <v>5024407.1849</v>
      </c>
      <c r="M115" s="48">
        <v>162764890.0369</v>
      </c>
      <c r="N115" s="48"/>
      <c r="O115" s="50"/>
      <c r="P115" s="50"/>
      <c r="Q115" s="50"/>
    </row>
    <row r="116" ht="18.75" spans="1:17">
      <c r="A116" s="44">
        <v>111</v>
      </c>
      <c r="B116" s="45" t="s">
        <v>91</v>
      </c>
      <c r="C116" s="45" t="s">
        <v>359</v>
      </c>
      <c r="D116" s="46">
        <v>3573213.7923</v>
      </c>
      <c r="E116" s="46">
        <v>2132373.6541</v>
      </c>
      <c r="F116" s="47">
        <f t="shared" si="1"/>
        <v>5705587.4464</v>
      </c>
      <c r="G116" s="48">
        <f>'LGCs Details'!E112-'ECOLOGY TO INDIVIDUAL LGCS'!D116</f>
        <v>119107126.4109</v>
      </c>
      <c r="H116" s="48">
        <v>0</v>
      </c>
      <c r="I116" s="50">
        <v>71079121.8043</v>
      </c>
      <c r="J116" s="50">
        <v>6709967.8618</v>
      </c>
      <c r="K116" s="50">
        <v>5705587.4464</v>
      </c>
      <c r="M116" s="48">
        <v>168827627.1693</v>
      </c>
      <c r="N116" s="48"/>
      <c r="O116" s="50"/>
      <c r="P116" s="50"/>
      <c r="Q116" s="50"/>
    </row>
    <row r="117" ht="18.75" spans="1:17">
      <c r="A117" s="44">
        <v>112</v>
      </c>
      <c r="B117" s="45" t="s">
        <v>91</v>
      </c>
      <c r="C117" s="45" t="s">
        <v>361</v>
      </c>
      <c r="D117" s="46">
        <v>4102067.9597</v>
      </c>
      <c r="E117" s="46">
        <v>2447976.0107</v>
      </c>
      <c r="F117" s="47">
        <f t="shared" si="1"/>
        <v>6550043.9704</v>
      </c>
      <c r="G117" s="48">
        <f>'LGCs Details'!E113-'ECOLOGY TO INDIVIDUAL LGCS'!D117</f>
        <v>136735598.6567</v>
      </c>
      <c r="H117" s="48">
        <v>0</v>
      </c>
      <c r="I117" s="50">
        <v>81599200.3567</v>
      </c>
      <c r="J117" s="50">
        <v>7727653.1666</v>
      </c>
      <c r="K117" s="50">
        <v>6550043.9704</v>
      </c>
      <c r="M117" s="48">
        <v>193869901.539</v>
      </c>
      <c r="N117" s="48"/>
      <c r="O117" s="50"/>
      <c r="P117" s="50"/>
      <c r="Q117" s="50"/>
    </row>
    <row r="118" ht="37.5" spans="1:17">
      <c r="A118" s="44">
        <v>113</v>
      </c>
      <c r="B118" s="45" t="s">
        <v>91</v>
      </c>
      <c r="C118" s="45" t="s">
        <v>363</v>
      </c>
      <c r="D118" s="46">
        <v>2729930.5844</v>
      </c>
      <c r="E118" s="46">
        <v>1629130.6354</v>
      </c>
      <c r="F118" s="47">
        <f t="shared" si="1"/>
        <v>4359061.2198</v>
      </c>
      <c r="G118" s="48">
        <f>'LGCs Details'!E114-'ECOLOGY TO INDIVIDUAL LGCS'!D118</f>
        <v>90997686.1465</v>
      </c>
      <c r="H118" s="48">
        <v>0</v>
      </c>
      <c r="I118" s="50">
        <v>54304354.5119</v>
      </c>
      <c r="J118" s="50">
        <v>5422967.6343</v>
      </c>
      <c r="K118" s="50">
        <v>4359061.2198</v>
      </c>
      <c r="M118" s="48">
        <v>137158296.1293</v>
      </c>
      <c r="N118" s="48"/>
      <c r="O118" s="50"/>
      <c r="P118" s="50"/>
      <c r="Q118" s="50"/>
    </row>
    <row r="119" ht="18.75" spans="1:17">
      <c r="A119" s="44">
        <v>114</v>
      </c>
      <c r="B119" s="45" t="s">
        <v>91</v>
      </c>
      <c r="C119" s="45" t="s">
        <v>365</v>
      </c>
      <c r="D119" s="46">
        <v>3366127.7415</v>
      </c>
      <c r="E119" s="46">
        <v>2008791.6732</v>
      </c>
      <c r="F119" s="47">
        <f t="shared" si="1"/>
        <v>5374919.4147</v>
      </c>
      <c r="G119" s="48">
        <f>'LGCs Details'!E115-'ECOLOGY TO INDIVIDUAL LGCS'!D119</f>
        <v>112204258.0505</v>
      </c>
      <c r="H119" s="48">
        <v>0</v>
      </c>
      <c r="I119" s="50">
        <v>66959722.4386</v>
      </c>
      <c r="J119" s="50">
        <v>6063607.2698</v>
      </c>
      <c r="K119" s="50">
        <v>5374919.4147</v>
      </c>
      <c r="M119" s="48">
        <v>152922573.6023</v>
      </c>
      <c r="N119" s="48"/>
      <c r="O119" s="50"/>
      <c r="P119" s="50"/>
      <c r="Q119" s="50"/>
    </row>
    <row r="120" ht="18.75" spans="1:17">
      <c r="A120" s="44">
        <v>115</v>
      </c>
      <c r="B120" s="45" t="s">
        <v>91</v>
      </c>
      <c r="C120" s="45" t="s">
        <v>367</v>
      </c>
      <c r="D120" s="46">
        <v>3537506.7835</v>
      </c>
      <c r="E120" s="46">
        <v>2111064.9138</v>
      </c>
      <c r="F120" s="47">
        <f t="shared" si="1"/>
        <v>5648571.6973</v>
      </c>
      <c r="G120" s="48">
        <f>'LGCs Details'!E116-'ECOLOGY TO INDIVIDUAL LGCS'!D120</f>
        <v>117916892.7838</v>
      </c>
      <c r="H120" s="48">
        <v>0</v>
      </c>
      <c r="I120" s="50">
        <v>70368830.4598</v>
      </c>
      <c r="J120" s="50">
        <v>6648781.0975</v>
      </c>
      <c r="K120" s="50">
        <v>5648571.6973</v>
      </c>
      <c r="M120" s="48">
        <v>167321998.9232</v>
      </c>
      <c r="N120" s="48"/>
      <c r="O120" s="50"/>
      <c r="P120" s="50"/>
      <c r="Q120" s="50"/>
    </row>
    <row r="121" ht="18.75" spans="1:17">
      <c r="A121" s="44">
        <v>116</v>
      </c>
      <c r="B121" s="45" t="s">
        <v>91</v>
      </c>
      <c r="C121" s="45" t="s">
        <v>369</v>
      </c>
      <c r="D121" s="46">
        <v>3477918.3107</v>
      </c>
      <c r="E121" s="46">
        <v>2075504.52</v>
      </c>
      <c r="F121" s="47">
        <f t="shared" si="1"/>
        <v>5553422.8307</v>
      </c>
      <c r="G121" s="48">
        <f>'LGCs Details'!E117-'ECOLOGY TO INDIVIDUAL LGCS'!D121</f>
        <v>115930610.3552</v>
      </c>
      <c r="H121" s="48">
        <v>0</v>
      </c>
      <c r="I121" s="50">
        <v>69183483.9996</v>
      </c>
      <c r="J121" s="50">
        <v>6735013.4689</v>
      </c>
      <c r="K121" s="50">
        <v>5553422.8307</v>
      </c>
      <c r="M121" s="48">
        <v>169443926.6876</v>
      </c>
      <c r="N121" s="48"/>
      <c r="O121" s="50"/>
      <c r="P121" s="50"/>
      <c r="Q121" s="50"/>
    </row>
    <row r="122" ht="18.75" spans="1:17">
      <c r="A122" s="44">
        <v>117</v>
      </c>
      <c r="B122" s="45" t="s">
        <v>91</v>
      </c>
      <c r="C122" s="45" t="s">
        <v>371</v>
      </c>
      <c r="D122" s="46">
        <v>4804982.0441</v>
      </c>
      <c r="E122" s="46">
        <v>2867451.4638</v>
      </c>
      <c r="F122" s="47">
        <f t="shared" si="1"/>
        <v>7672433.5079</v>
      </c>
      <c r="G122" s="48">
        <f>'LGCs Details'!E118-'ECOLOGY TO INDIVIDUAL LGCS'!D122</f>
        <v>160166068.1351</v>
      </c>
      <c r="H122" s="48">
        <v>0</v>
      </c>
      <c r="I122" s="50">
        <v>95581715.4603</v>
      </c>
      <c r="J122" s="50">
        <v>8314749.9045</v>
      </c>
      <c r="K122" s="50">
        <v>7672433.5079</v>
      </c>
      <c r="M122" s="48">
        <v>208316644.0857</v>
      </c>
      <c r="N122" s="48"/>
      <c r="O122" s="50"/>
      <c r="P122" s="50"/>
      <c r="Q122" s="50"/>
    </row>
    <row r="123" ht="18.75" spans="1:17">
      <c r="A123" s="44">
        <v>118</v>
      </c>
      <c r="B123" s="45" t="s">
        <v>91</v>
      </c>
      <c r="C123" s="45" t="s">
        <v>373</v>
      </c>
      <c r="D123" s="46">
        <v>4435178.0384</v>
      </c>
      <c r="E123" s="46">
        <v>2646764.8873</v>
      </c>
      <c r="F123" s="47">
        <f t="shared" si="1"/>
        <v>7081942.9257</v>
      </c>
      <c r="G123" s="48">
        <f>'LGCs Details'!E119-'ECOLOGY TO INDIVIDUAL LGCS'!D123</f>
        <v>147839267.9474</v>
      </c>
      <c r="H123" s="48">
        <v>0</v>
      </c>
      <c r="I123" s="50">
        <v>88225496.2448</v>
      </c>
      <c r="J123" s="50">
        <v>8720006.2193</v>
      </c>
      <c r="K123" s="50">
        <v>7081942.9257</v>
      </c>
      <c r="M123" s="48">
        <v>218288822.891</v>
      </c>
      <c r="N123" s="48"/>
      <c r="O123" s="50"/>
      <c r="P123" s="50"/>
      <c r="Q123" s="50"/>
    </row>
    <row r="124" ht="18.75" spans="1:17">
      <c r="A124" s="44">
        <v>119</v>
      </c>
      <c r="B124" s="45" t="s">
        <v>92</v>
      </c>
      <c r="C124" s="45" t="s">
        <v>378</v>
      </c>
      <c r="D124" s="46">
        <v>3534031.8284</v>
      </c>
      <c r="E124" s="46">
        <v>2108991.1776</v>
      </c>
      <c r="F124" s="47">
        <f t="shared" si="1"/>
        <v>5643023.006</v>
      </c>
      <c r="G124" s="48">
        <f>'LGCs Details'!E120-'ECOLOGY TO INDIVIDUAL LGCS'!D124</f>
        <v>117801060.9469</v>
      </c>
      <c r="H124" s="48">
        <v>0</v>
      </c>
      <c r="I124" s="50">
        <v>70299705.9205</v>
      </c>
      <c r="J124" s="50">
        <v>6208077.5572</v>
      </c>
      <c r="K124" s="50">
        <v>5643023.006</v>
      </c>
      <c r="M124" s="48">
        <v>146891266.5917</v>
      </c>
      <c r="N124" s="48"/>
      <c r="O124" s="50"/>
      <c r="P124" s="50"/>
      <c r="Q124" s="50"/>
    </row>
    <row r="125" ht="18.75" spans="1:17">
      <c r="A125" s="44">
        <v>120</v>
      </c>
      <c r="B125" s="45" t="s">
        <v>92</v>
      </c>
      <c r="C125" s="45" t="s">
        <v>380</v>
      </c>
      <c r="D125" s="46">
        <v>3118248.3619</v>
      </c>
      <c r="E125" s="46">
        <v>1860865.6074</v>
      </c>
      <c r="F125" s="47">
        <f t="shared" si="1"/>
        <v>4979113.9693</v>
      </c>
      <c r="G125" s="48">
        <f>'LGCs Details'!E121-'ECOLOGY TO INDIVIDUAL LGCS'!D125</f>
        <v>103941612.0625</v>
      </c>
      <c r="H125" s="48">
        <v>0</v>
      </c>
      <c r="I125" s="50">
        <v>62028853.5787</v>
      </c>
      <c r="J125" s="50">
        <v>5451346.696</v>
      </c>
      <c r="K125" s="50">
        <v>4979113.9693</v>
      </c>
      <c r="M125" s="48">
        <v>128270321.8238</v>
      </c>
      <c r="N125" s="48"/>
      <c r="O125" s="50"/>
      <c r="P125" s="50"/>
      <c r="Q125" s="50"/>
    </row>
    <row r="126" ht="18.75" spans="1:17">
      <c r="A126" s="44">
        <v>121</v>
      </c>
      <c r="B126" s="45" t="s">
        <v>92</v>
      </c>
      <c r="C126" s="45" t="s">
        <v>382</v>
      </c>
      <c r="D126" s="46">
        <v>3019391.4916</v>
      </c>
      <c r="E126" s="46">
        <v>1801871.1565</v>
      </c>
      <c r="F126" s="47">
        <f t="shared" si="1"/>
        <v>4821262.6481</v>
      </c>
      <c r="G126" s="48">
        <f>'LGCs Details'!E122-'ECOLOGY TO INDIVIDUAL LGCS'!D126</f>
        <v>100646383.0541</v>
      </c>
      <c r="H126" s="48">
        <v>0</v>
      </c>
      <c r="I126" s="50">
        <v>60062371.8818</v>
      </c>
      <c r="J126" s="50">
        <v>5227309.74</v>
      </c>
      <c r="K126" s="50">
        <v>4821262.6481</v>
      </c>
      <c r="M126" s="48">
        <v>122757424.1777</v>
      </c>
      <c r="N126" s="48"/>
      <c r="O126" s="50"/>
      <c r="P126" s="50"/>
      <c r="Q126" s="50"/>
    </row>
    <row r="127" ht="18.75" spans="1:17">
      <c r="A127" s="44">
        <v>122</v>
      </c>
      <c r="B127" s="45" t="s">
        <v>92</v>
      </c>
      <c r="C127" s="45" t="s">
        <v>384</v>
      </c>
      <c r="D127" s="46">
        <v>3579449.1463</v>
      </c>
      <c r="E127" s="46">
        <v>2136094.7034</v>
      </c>
      <c r="F127" s="47">
        <f t="shared" si="1"/>
        <v>5715543.8497</v>
      </c>
      <c r="G127" s="48">
        <f>'LGCs Details'!E123-'ECOLOGY TO INDIVIDUAL LGCS'!D127</f>
        <v>119314971.5424</v>
      </c>
      <c r="H127" s="48">
        <v>0</v>
      </c>
      <c r="I127" s="50">
        <v>71203156.7791</v>
      </c>
      <c r="J127" s="50">
        <v>6504743.1906</v>
      </c>
      <c r="K127" s="50">
        <v>5715543.8497</v>
      </c>
      <c r="M127" s="48">
        <v>154191344.6721</v>
      </c>
      <c r="N127" s="48"/>
      <c r="O127" s="50"/>
      <c r="P127" s="50"/>
      <c r="Q127" s="50"/>
    </row>
    <row r="128" ht="18.75" spans="1:17">
      <c r="A128" s="44">
        <v>123</v>
      </c>
      <c r="B128" s="45" t="s">
        <v>92</v>
      </c>
      <c r="C128" s="45" t="s">
        <v>386</v>
      </c>
      <c r="D128" s="46">
        <v>4645567.6884</v>
      </c>
      <c r="E128" s="46">
        <v>2772318.3451</v>
      </c>
      <c r="F128" s="47">
        <f t="shared" si="1"/>
        <v>7417886.0335</v>
      </c>
      <c r="G128" s="48">
        <f>'LGCs Details'!E124-'ECOLOGY TO INDIVIDUAL LGCS'!D128</f>
        <v>154852256.2813</v>
      </c>
      <c r="H128" s="48">
        <v>0</v>
      </c>
      <c r="I128" s="50">
        <v>92410611.5021</v>
      </c>
      <c r="J128" s="50">
        <v>8358560.0221</v>
      </c>
      <c r="K128" s="50">
        <v>7417886.0335</v>
      </c>
      <c r="M128" s="48">
        <v>199808383.1696</v>
      </c>
      <c r="N128" s="48"/>
      <c r="O128" s="50"/>
      <c r="P128" s="50"/>
      <c r="Q128" s="50"/>
    </row>
    <row r="129" ht="18.75" spans="1:17">
      <c r="A129" s="44">
        <v>124</v>
      </c>
      <c r="B129" s="45" t="s">
        <v>92</v>
      </c>
      <c r="C129" s="45" t="s">
        <v>388</v>
      </c>
      <c r="D129" s="46">
        <v>3795487.0272</v>
      </c>
      <c r="E129" s="46">
        <v>2265018.8351</v>
      </c>
      <c r="F129" s="47">
        <f t="shared" si="1"/>
        <v>6060505.8623</v>
      </c>
      <c r="G129" s="48">
        <f>'LGCs Details'!E125-'ECOLOGY TO INDIVIDUAL LGCS'!D129</f>
        <v>126516234.2393</v>
      </c>
      <c r="H129" s="48">
        <v>0</v>
      </c>
      <c r="I129" s="50">
        <v>75500627.8356</v>
      </c>
      <c r="J129" s="50">
        <v>6359963.5776</v>
      </c>
      <c r="K129" s="50">
        <v>6060505.8623</v>
      </c>
      <c r="M129" s="48">
        <v>150628739.6361</v>
      </c>
      <c r="N129" s="48"/>
      <c r="O129" s="50"/>
      <c r="P129" s="50"/>
      <c r="Q129" s="50"/>
    </row>
    <row r="130" ht="18.75" spans="1:17">
      <c r="A130" s="44">
        <v>125</v>
      </c>
      <c r="B130" s="45" t="s">
        <v>92</v>
      </c>
      <c r="C130" s="45" t="s">
        <v>390</v>
      </c>
      <c r="D130" s="46">
        <v>3600373.7482</v>
      </c>
      <c r="E130" s="46">
        <v>2148581.8011</v>
      </c>
      <c r="F130" s="47">
        <f t="shared" si="1"/>
        <v>5748955.5493</v>
      </c>
      <c r="G130" s="48">
        <f>'LGCs Details'!E126-'ECOLOGY TO INDIVIDUAL LGCS'!D130</f>
        <v>120012458.2723</v>
      </c>
      <c r="H130" s="48">
        <v>0</v>
      </c>
      <c r="I130" s="50">
        <v>71619393.3698</v>
      </c>
      <c r="J130" s="50">
        <v>6026117.6988</v>
      </c>
      <c r="K130" s="50">
        <v>5748955.5493</v>
      </c>
      <c r="M130" s="48">
        <v>142413763.8922</v>
      </c>
      <c r="N130" s="48"/>
      <c r="O130" s="50"/>
      <c r="P130" s="50"/>
      <c r="Q130" s="50"/>
    </row>
    <row r="131" ht="18.75" spans="1:17">
      <c r="A131" s="44">
        <v>126</v>
      </c>
      <c r="B131" s="45" t="s">
        <v>92</v>
      </c>
      <c r="C131" s="45" t="s">
        <v>392</v>
      </c>
      <c r="D131" s="46">
        <v>3093990.1884</v>
      </c>
      <c r="E131" s="46">
        <v>1846389.1464</v>
      </c>
      <c r="F131" s="47">
        <f t="shared" si="1"/>
        <v>4940379.3348</v>
      </c>
      <c r="G131" s="48">
        <f>'LGCs Details'!E127-'ECOLOGY TO INDIVIDUAL LGCS'!D131</f>
        <v>103133006.2799</v>
      </c>
      <c r="H131" s="48">
        <v>0</v>
      </c>
      <c r="I131" s="50">
        <v>61546304.8796</v>
      </c>
      <c r="J131" s="50">
        <v>5530436.8294</v>
      </c>
      <c r="K131" s="50">
        <v>4940379.3348</v>
      </c>
      <c r="M131" s="48">
        <v>130216499.8924</v>
      </c>
      <c r="N131" s="48"/>
      <c r="O131" s="50"/>
      <c r="P131" s="50"/>
      <c r="Q131" s="50"/>
    </row>
    <row r="132" ht="18.75" spans="1:17">
      <c r="A132" s="44">
        <v>127</v>
      </c>
      <c r="B132" s="45" t="s">
        <v>92</v>
      </c>
      <c r="C132" s="45" t="s">
        <v>394</v>
      </c>
      <c r="D132" s="46">
        <v>3908507.6053</v>
      </c>
      <c r="E132" s="46">
        <v>2332465.7099</v>
      </c>
      <c r="F132" s="47">
        <f t="shared" si="1"/>
        <v>6240973.3152</v>
      </c>
      <c r="G132" s="48">
        <f>'LGCs Details'!E128-'ECOLOGY TO INDIVIDUAL LGCS'!D132</f>
        <v>130283586.8444</v>
      </c>
      <c r="H132" s="48">
        <v>0</v>
      </c>
      <c r="I132" s="50">
        <v>77748856.995</v>
      </c>
      <c r="J132" s="50">
        <v>6755521.7365</v>
      </c>
      <c r="K132" s="50">
        <v>6240973.3152</v>
      </c>
      <c r="M132" s="48">
        <v>160362275.0418</v>
      </c>
      <c r="N132" s="48"/>
      <c r="O132" s="50"/>
      <c r="P132" s="50"/>
      <c r="Q132" s="50"/>
    </row>
    <row r="133" ht="18.75" spans="1:17">
      <c r="A133" s="44">
        <v>128</v>
      </c>
      <c r="B133" s="45" t="s">
        <v>92</v>
      </c>
      <c r="C133" s="45" t="s">
        <v>396</v>
      </c>
      <c r="D133" s="46">
        <v>3697891.2808</v>
      </c>
      <c r="E133" s="46">
        <v>2206776.9804</v>
      </c>
      <c r="F133" s="47">
        <f t="shared" si="1"/>
        <v>5904668.2612</v>
      </c>
      <c r="G133" s="48">
        <f>'LGCs Details'!E129-'ECOLOGY TO INDIVIDUAL LGCS'!D133</f>
        <v>123263042.6949</v>
      </c>
      <c r="H133" s="48">
        <v>0</v>
      </c>
      <c r="I133" s="50">
        <v>73559232.6815</v>
      </c>
      <c r="J133" s="50">
        <v>6766915.8754</v>
      </c>
      <c r="K133" s="50">
        <v>5904668.2612</v>
      </c>
      <c r="M133" s="48">
        <v>160642651.6466</v>
      </c>
      <c r="N133" s="48"/>
      <c r="O133" s="50"/>
      <c r="P133" s="50"/>
      <c r="Q133" s="50"/>
    </row>
    <row r="134" ht="18.75" spans="1:17">
      <c r="A134" s="44">
        <v>129</v>
      </c>
      <c r="B134" s="45" t="s">
        <v>92</v>
      </c>
      <c r="C134" s="45" t="s">
        <v>398</v>
      </c>
      <c r="D134" s="46">
        <v>4233838.7207</v>
      </c>
      <c r="E134" s="46">
        <v>2526612.3631</v>
      </c>
      <c r="F134" s="47">
        <f t="shared" si="1"/>
        <v>6760451.0838</v>
      </c>
      <c r="G134" s="48">
        <f>'LGCs Details'!E130-'ECOLOGY TO INDIVIDUAL LGCS'!D134</f>
        <v>141127957.3566</v>
      </c>
      <c r="H134" s="48">
        <v>0</v>
      </c>
      <c r="I134" s="50">
        <v>84220412.1049</v>
      </c>
      <c r="J134" s="50">
        <v>7041915.924</v>
      </c>
      <c r="K134" s="50">
        <v>6760451.0838</v>
      </c>
      <c r="M134" s="48">
        <v>167409602.7236</v>
      </c>
      <c r="N134" s="48"/>
      <c r="O134" s="50"/>
      <c r="P134" s="50"/>
      <c r="Q134" s="50"/>
    </row>
    <row r="135" ht="18.75" spans="1:17">
      <c r="A135" s="44">
        <v>130</v>
      </c>
      <c r="B135" s="45" t="s">
        <v>92</v>
      </c>
      <c r="C135" s="45" t="s">
        <v>400</v>
      </c>
      <c r="D135" s="46">
        <v>3251338.7602</v>
      </c>
      <c r="E135" s="46">
        <v>1940289.4749</v>
      </c>
      <c r="F135" s="47">
        <f t="shared" ref="F135:F198" si="2">D135+E135</f>
        <v>5191628.2351</v>
      </c>
      <c r="G135" s="48">
        <f>'LGCs Details'!E131-'ECOLOGY TO INDIVIDUAL LGCS'!D135</f>
        <v>108377958.6722</v>
      </c>
      <c r="H135" s="48">
        <v>0</v>
      </c>
      <c r="I135" s="50">
        <v>64676315.8301</v>
      </c>
      <c r="J135" s="50">
        <v>6090803.9209</v>
      </c>
      <c r="K135" s="50">
        <v>5191628.2351</v>
      </c>
      <c r="M135" s="48">
        <v>144005503.6113</v>
      </c>
      <c r="N135" s="48"/>
      <c r="O135" s="50"/>
      <c r="P135" s="50"/>
      <c r="Q135" s="50"/>
    </row>
    <row r="136" ht="18.75" spans="1:17">
      <c r="A136" s="44">
        <v>131</v>
      </c>
      <c r="B136" s="45" t="s">
        <v>92</v>
      </c>
      <c r="C136" s="45" t="s">
        <v>402</v>
      </c>
      <c r="D136" s="46">
        <v>3905622.0551</v>
      </c>
      <c r="E136" s="46">
        <v>2330743.7106</v>
      </c>
      <c r="F136" s="47">
        <f t="shared" si="2"/>
        <v>6236365.7657</v>
      </c>
      <c r="G136" s="48">
        <f>'LGCs Details'!E132-'ECOLOGY TO INDIVIDUAL LGCS'!D136</f>
        <v>130187401.8365</v>
      </c>
      <c r="H136" s="48">
        <v>0</v>
      </c>
      <c r="I136" s="50">
        <v>77691457.0217</v>
      </c>
      <c r="J136" s="50">
        <v>7623578.3504</v>
      </c>
      <c r="K136" s="50">
        <v>6236365.7657</v>
      </c>
      <c r="M136" s="48">
        <v>181722622.6757</v>
      </c>
      <c r="N136" s="48"/>
      <c r="O136" s="50"/>
      <c r="P136" s="50"/>
      <c r="Q136" s="50"/>
    </row>
    <row r="137" ht="18.75" spans="1:17">
      <c r="A137" s="44">
        <v>132</v>
      </c>
      <c r="B137" s="45" t="s">
        <v>92</v>
      </c>
      <c r="C137" s="45" t="s">
        <v>404</v>
      </c>
      <c r="D137" s="46">
        <v>2885098.64</v>
      </c>
      <c r="E137" s="46">
        <v>1721729.7053</v>
      </c>
      <c r="F137" s="47">
        <f t="shared" si="2"/>
        <v>4606828.3453</v>
      </c>
      <c r="G137" s="48">
        <f>'LGCs Details'!E133-'ECOLOGY TO INDIVIDUAL LGCS'!D137</f>
        <v>96169954.6683</v>
      </c>
      <c r="H137" s="48">
        <v>0</v>
      </c>
      <c r="I137" s="50">
        <v>57390990.1763</v>
      </c>
      <c r="J137" s="50">
        <v>5252271.7422</v>
      </c>
      <c r="K137" s="50">
        <v>4606828.3453</v>
      </c>
      <c r="M137" s="48">
        <v>123371666.4253</v>
      </c>
      <c r="N137" s="48"/>
      <c r="O137" s="50"/>
      <c r="P137" s="50"/>
      <c r="Q137" s="50"/>
    </row>
    <row r="138" ht="18.75" spans="1:17">
      <c r="A138" s="44">
        <v>133</v>
      </c>
      <c r="B138" s="45" t="s">
        <v>92</v>
      </c>
      <c r="C138" s="45" t="s">
        <v>406</v>
      </c>
      <c r="D138" s="46">
        <v>3030857.1695</v>
      </c>
      <c r="E138" s="46">
        <v>1808713.4869</v>
      </c>
      <c r="F138" s="47">
        <f t="shared" si="2"/>
        <v>4839570.6564</v>
      </c>
      <c r="G138" s="48">
        <f>'LGCs Details'!E134-'ECOLOGY TO INDIVIDUAL LGCS'!D138</f>
        <v>101028572.3165</v>
      </c>
      <c r="H138" s="48">
        <v>0</v>
      </c>
      <c r="I138" s="50">
        <v>60290449.5624</v>
      </c>
      <c r="J138" s="50">
        <v>5608810.3503</v>
      </c>
      <c r="K138" s="50">
        <v>4839570.6564</v>
      </c>
      <c r="M138" s="48">
        <v>132145044.2124</v>
      </c>
      <c r="N138" s="48"/>
      <c r="O138" s="50"/>
      <c r="P138" s="50"/>
      <c r="Q138" s="50"/>
    </row>
    <row r="139" ht="18.75" spans="1:17">
      <c r="A139" s="44">
        <v>134</v>
      </c>
      <c r="B139" s="45" t="s">
        <v>92</v>
      </c>
      <c r="C139" s="45" t="s">
        <v>408</v>
      </c>
      <c r="D139" s="46">
        <v>2764511.3608</v>
      </c>
      <c r="E139" s="46">
        <v>1649767.2781</v>
      </c>
      <c r="F139" s="47">
        <f t="shared" si="2"/>
        <v>4414278.6389</v>
      </c>
      <c r="G139" s="48">
        <f>'LGCs Details'!E135-'ECOLOGY TO INDIVIDUAL LGCS'!D139</f>
        <v>92150378.6938</v>
      </c>
      <c r="H139" s="48">
        <v>0</v>
      </c>
      <c r="I139" s="50">
        <v>54992242.6043</v>
      </c>
      <c r="J139" s="50">
        <v>4925341.1741</v>
      </c>
      <c r="K139" s="50">
        <v>4414278.6389</v>
      </c>
      <c r="M139" s="48">
        <v>115326856.3567</v>
      </c>
      <c r="N139" s="48"/>
      <c r="O139" s="50"/>
      <c r="P139" s="50"/>
      <c r="Q139" s="50"/>
    </row>
    <row r="140" ht="18.75" spans="1:17">
      <c r="A140" s="44">
        <v>135</v>
      </c>
      <c r="B140" s="45" t="s">
        <v>92</v>
      </c>
      <c r="C140" s="45" t="s">
        <v>410</v>
      </c>
      <c r="D140" s="46">
        <v>3497951.3955</v>
      </c>
      <c r="E140" s="46">
        <v>2087459.5904</v>
      </c>
      <c r="F140" s="47">
        <f t="shared" si="2"/>
        <v>5585410.9859</v>
      </c>
      <c r="G140" s="48">
        <f>'LGCs Details'!E136-'ECOLOGY TO INDIVIDUAL LGCS'!D140</f>
        <v>116598379.8515</v>
      </c>
      <c r="H140" s="48">
        <v>0</v>
      </c>
      <c r="I140" s="50">
        <v>69581986.3461</v>
      </c>
      <c r="J140" s="50">
        <v>6104813.6953</v>
      </c>
      <c r="K140" s="50">
        <v>5585410.9859</v>
      </c>
      <c r="M140" s="48">
        <v>144350243.3991</v>
      </c>
      <c r="N140" s="48"/>
      <c r="O140" s="50"/>
      <c r="P140" s="50"/>
      <c r="Q140" s="50"/>
    </row>
    <row r="141" ht="18.75" spans="1:17">
      <c r="A141" s="44">
        <v>136</v>
      </c>
      <c r="B141" s="45" t="s">
        <v>92</v>
      </c>
      <c r="C141" s="45" t="s">
        <v>412</v>
      </c>
      <c r="D141" s="46">
        <v>3277935.9039</v>
      </c>
      <c r="E141" s="46">
        <v>1956161.7545</v>
      </c>
      <c r="F141" s="47">
        <f t="shared" si="2"/>
        <v>5234097.6584</v>
      </c>
      <c r="G141" s="48">
        <f>'LGCs Details'!E137-'ECOLOGY TO INDIVIDUAL LGCS'!D141</f>
        <v>109264530.1294</v>
      </c>
      <c r="H141" s="48">
        <v>0</v>
      </c>
      <c r="I141" s="50">
        <v>65205391.8182</v>
      </c>
      <c r="J141" s="50">
        <v>6181383.7414</v>
      </c>
      <c r="K141" s="50">
        <v>5234097.6584</v>
      </c>
      <c r="M141" s="48">
        <v>146234409.4514</v>
      </c>
      <c r="N141" s="48"/>
      <c r="O141" s="50"/>
      <c r="P141" s="50"/>
      <c r="Q141" s="50"/>
    </row>
    <row r="142" ht="18.75" spans="1:17">
      <c r="A142" s="44">
        <v>137</v>
      </c>
      <c r="B142" s="45" t="s">
        <v>92</v>
      </c>
      <c r="C142" s="45" t="s">
        <v>414</v>
      </c>
      <c r="D142" s="46">
        <v>3839066.3213</v>
      </c>
      <c r="E142" s="46">
        <v>2291025.4902</v>
      </c>
      <c r="F142" s="47">
        <f t="shared" si="2"/>
        <v>6130091.8115</v>
      </c>
      <c r="G142" s="48">
        <f>'LGCs Details'!E138-'ECOLOGY TO INDIVIDUAL LGCS'!D142</f>
        <v>127968877.377</v>
      </c>
      <c r="H142" s="48">
        <v>0</v>
      </c>
      <c r="I142" s="50">
        <v>76367516.3387</v>
      </c>
      <c r="J142" s="50">
        <v>7196811.7168</v>
      </c>
      <c r="K142" s="50">
        <v>6130091.8115</v>
      </c>
      <c r="M142" s="48">
        <v>171221137.5126</v>
      </c>
      <c r="N142" s="48"/>
      <c r="O142" s="50"/>
      <c r="P142" s="50"/>
      <c r="Q142" s="50"/>
    </row>
    <row r="143" ht="18.75" spans="1:17">
      <c r="A143" s="44">
        <v>138</v>
      </c>
      <c r="B143" s="45" t="s">
        <v>92</v>
      </c>
      <c r="C143" s="45" t="s">
        <v>416</v>
      </c>
      <c r="D143" s="46">
        <v>2660771.4499</v>
      </c>
      <c r="E143" s="46">
        <v>1587858.793</v>
      </c>
      <c r="F143" s="47">
        <f t="shared" si="2"/>
        <v>4248630.2429</v>
      </c>
      <c r="G143" s="48">
        <f>'LGCs Details'!E139-'ECOLOGY TO INDIVIDUAL LGCS'!D143</f>
        <v>88692381.6639</v>
      </c>
      <c r="H143" s="48">
        <v>0</v>
      </c>
      <c r="I143" s="50">
        <v>52928626.4338</v>
      </c>
      <c r="J143" s="50">
        <v>5021032.8306</v>
      </c>
      <c r="K143" s="50">
        <v>4248630.2429</v>
      </c>
      <c r="M143" s="48">
        <v>117681549.6044</v>
      </c>
      <c r="N143" s="48"/>
      <c r="O143" s="50"/>
      <c r="P143" s="50"/>
      <c r="Q143" s="50"/>
    </row>
    <row r="144" ht="18.75" spans="1:17">
      <c r="A144" s="44">
        <v>139</v>
      </c>
      <c r="B144" s="45" t="s">
        <v>92</v>
      </c>
      <c r="C144" s="45" t="s">
        <v>418</v>
      </c>
      <c r="D144" s="46">
        <v>3638134.8987</v>
      </c>
      <c r="E144" s="46">
        <v>2171116.384</v>
      </c>
      <c r="F144" s="47">
        <f t="shared" si="2"/>
        <v>5809251.2827</v>
      </c>
      <c r="G144" s="48">
        <f>'LGCs Details'!E140-'ECOLOGY TO INDIVIDUAL LGCS'!D144</f>
        <v>121271163.2895</v>
      </c>
      <c r="H144" s="48">
        <v>0</v>
      </c>
      <c r="I144" s="50">
        <v>72370546.134</v>
      </c>
      <c r="J144" s="50">
        <v>6662505.4334</v>
      </c>
      <c r="K144" s="50">
        <v>5809251.2827</v>
      </c>
      <c r="M144" s="48">
        <v>158073414.456</v>
      </c>
      <c r="N144" s="48"/>
      <c r="O144" s="50"/>
      <c r="P144" s="50"/>
      <c r="Q144" s="50"/>
    </row>
    <row r="145" ht="18.75" spans="1:17">
      <c r="A145" s="44">
        <v>140</v>
      </c>
      <c r="B145" s="45" t="s">
        <v>92</v>
      </c>
      <c r="C145" s="45" t="s">
        <v>420</v>
      </c>
      <c r="D145" s="46">
        <v>3542517.9157</v>
      </c>
      <c r="E145" s="46">
        <v>2114055.3887</v>
      </c>
      <c r="F145" s="47">
        <f t="shared" si="2"/>
        <v>5656573.3044</v>
      </c>
      <c r="G145" s="48">
        <f>'LGCs Details'!E141-'ECOLOGY TO INDIVIDUAL LGCS'!D145</f>
        <v>118083930.5237</v>
      </c>
      <c r="H145" s="48">
        <v>0</v>
      </c>
      <c r="I145" s="50">
        <v>70468512.9576</v>
      </c>
      <c r="J145" s="50">
        <v>6321051.5186</v>
      </c>
      <c r="K145" s="50">
        <v>5656573.3044</v>
      </c>
      <c r="M145" s="48">
        <v>149671227.0798</v>
      </c>
      <c r="N145" s="48"/>
      <c r="O145" s="50"/>
      <c r="P145" s="50"/>
      <c r="Q145" s="50"/>
    </row>
    <row r="146" ht="18.75" spans="1:17">
      <c r="A146" s="44">
        <v>141</v>
      </c>
      <c r="B146" s="45" t="s">
        <v>92</v>
      </c>
      <c r="C146" s="45" t="s">
        <v>422</v>
      </c>
      <c r="D146" s="46">
        <v>3752153.2989</v>
      </c>
      <c r="E146" s="46">
        <v>2239158.7254</v>
      </c>
      <c r="F146" s="47">
        <f t="shared" si="2"/>
        <v>5991312.0243</v>
      </c>
      <c r="G146" s="48">
        <f>'LGCs Details'!E142-'ECOLOGY TO INDIVIDUAL LGCS'!D146</f>
        <v>125071776.6301</v>
      </c>
      <c r="H146" s="48">
        <v>0</v>
      </c>
      <c r="I146" s="50">
        <v>74638624.1803</v>
      </c>
      <c r="J146" s="50">
        <v>6820040.749</v>
      </c>
      <c r="K146" s="50">
        <v>5991312.0243</v>
      </c>
      <c r="M146" s="48">
        <v>161949900.2195</v>
      </c>
      <c r="N146" s="48"/>
      <c r="O146" s="50"/>
      <c r="P146" s="50"/>
      <c r="Q146" s="50"/>
    </row>
    <row r="147" ht="18.75" spans="1:17">
      <c r="A147" s="44">
        <v>142</v>
      </c>
      <c r="B147" s="45" t="s">
        <v>93</v>
      </c>
      <c r="C147" s="45" t="s">
        <v>426</v>
      </c>
      <c r="D147" s="46">
        <v>3151057.3434</v>
      </c>
      <c r="E147" s="46">
        <v>1880444.9026</v>
      </c>
      <c r="F147" s="47">
        <f t="shared" si="2"/>
        <v>5031502.246</v>
      </c>
      <c r="G147" s="48">
        <f>'LGCs Details'!E143-'ECOLOGY TO INDIVIDUAL LGCS'!D147</f>
        <v>105035244.7797</v>
      </c>
      <c r="H147" s="48">
        <v>0</v>
      </c>
      <c r="I147" s="50">
        <v>62681496.7535</v>
      </c>
      <c r="J147" s="50">
        <v>5275220.5287</v>
      </c>
      <c r="K147" s="50">
        <v>5031502.246</v>
      </c>
      <c r="M147" s="48">
        <v>127739826.8599</v>
      </c>
      <c r="N147" s="48"/>
      <c r="O147" s="50"/>
      <c r="P147" s="50"/>
      <c r="Q147" s="50"/>
    </row>
    <row r="148" ht="18.75" spans="1:17">
      <c r="A148" s="44">
        <v>143</v>
      </c>
      <c r="B148" s="45" t="s">
        <v>93</v>
      </c>
      <c r="C148" s="45" t="s">
        <v>428</v>
      </c>
      <c r="D148" s="46">
        <v>3046957.3371</v>
      </c>
      <c r="E148" s="46">
        <v>1818321.5247</v>
      </c>
      <c r="F148" s="47">
        <f t="shared" si="2"/>
        <v>4865278.8618</v>
      </c>
      <c r="G148" s="48">
        <f>'LGCs Details'!E144-'ECOLOGY TO INDIVIDUAL LGCS'!D148</f>
        <v>101565244.5693</v>
      </c>
      <c r="H148" s="48">
        <v>0</v>
      </c>
      <c r="I148" s="50">
        <v>60610717.4891</v>
      </c>
      <c r="J148" s="50">
        <v>5728012.1397</v>
      </c>
      <c r="K148" s="50">
        <v>4865278.8618</v>
      </c>
      <c r="M148" s="48">
        <v>138881710.9979</v>
      </c>
      <c r="N148" s="48"/>
      <c r="O148" s="50"/>
      <c r="P148" s="50"/>
      <c r="Q148" s="50"/>
    </row>
    <row r="149" ht="18.75" spans="1:17">
      <c r="A149" s="44">
        <v>144</v>
      </c>
      <c r="B149" s="45" t="s">
        <v>93</v>
      </c>
      <c r="C149" s="45" t="s">
        <v>430</v>
      </c>
      <c r="D149" s="46">
        <v>4274749.146</v>
      </c>
      <c r="E149" s="46">
        <v>2551026.3272</v>
      </c>
      <c r="F149" s="47">
        <f t="shared" si="2"/>
        <v>6825775.4732</v>
      </c>
      <c r="G149" s="48">
        <f>'LGCs Details'!E145-'ECOLOGY TO INDIVIDUAL LGCS'!D149</f>
        <v>142491638.1983</v>
      </c>
      <c r="H149" s="48">
        <v>0</v>
      </c>
      <c r="I149" s="50">
        <v>85034210.9057</v>
      </c>
      <c r="J149" s="50">
        <v>7303305.5778</v>
      </c>
      <c r="K149" s="50">
        <v>6825775.4732</v>
      </c>
      <c r="M149" s="48">
        <v>177645099.1538</v>
      </c>
      <c r="N149" s="48"/>
      <c r="O149" s="50"/>
      <c r="P149" s="50"/>
      <c r="Q149" s="50"/>
    </row>
    <row r="150" ht="18.75" spans="1:17">
      <c r="A150" s="44">
        <v>145</v>
      </c>
      <c r="B150" s="45" t="s">
        <v>93</v>
      </c>
      <c r="C150" s="45" t="s">
        <v>432</v>
      </c>
      <c r="D150" s="46">
        <v>2462384.7635</v>
      </c>
      <c r="E150" s="46">
        <v>1469468.2997</v>
      </c>
      <c r="F150" s="47">
        <f t="shared" si="2"/>
        <v>3931853.0632</v>
      </c>
      <c r="G150" s="48">
        <f>'LGCs Details'!E146-'ECOLOGY TO INDIVIDUAL LGCS'!D150</f>
        <v>82079492.1152</v>
      </c>
      <c r="H150" s="48">
        <v>0</v>
      </c>
      <c r="I150" s="50">
        <v>48982276.6572</v>
      </c>
      <c r="J150" s="50">
        <v>5021993.5567</v>
      </c>
      <c r="K150" s="50">
        <v>3931853.0632</v>
      </c>
      <c r="M150" s="48">
        <v>121508647.8487</v>
      </c>
      <c r="N150" s="48"/>
      <c r="O150" s="50"/>
      <c r="P150" s="50"/>
      <c r="Q150" s="50"/>
    </row>
    <row r="151" ht="18.75" spans="1:17">
      <c r="A151" s="44">
        <v>146</v>
      </c>
      <c r="B151" s="45" t="s">
        <v>93</v>
      </c>
      <c r="C151" s="45" t="s">
        <v>434</v>
      </c>
      <c r="D151" s="46">
        <v>3408140.5652</v>
      </c>
      <c r="E151" s="46">
        <v>2033863.5114</v>
      </c>
      <c r="F151" s="47">
        <f t="shared" si="2"/>
        <v>5442004.0766</v>
      </c>
      <c r="G151" s="48">
        <f>'LGCs Details'!E147-'ECOLOGY TO INDIVIDUAL LGCS'!D151</f>
        <v>113604685.5064</v>
      </c>
      <c r="H151" s="48">
        <v>0</v>
      </c>
      <c r="I151" s="50">
        <v>67795450.3814</v>
      </c>
      <c r="J151" s="50">
        <v>6181639.7986</v>
      </c>
      <c r="K151" s="50">
        <v>5442004.0766</v>
      </c>
      <c r="M151" s="48">
        <v>150044167.8427</v>
      </c>
      <c r="N151" s="48"/>
      <c r="O151" s="50"/>
      <c r="P151" s="50"/>
      <c r="Q151" s="50"/>
    </row>
    <row r="152" ht="18.75" spans="1:17">
      <c r="A152" s="44">
        <v>147</v>
      </c>
      <c r="B152" s="45" t="s">
        <v>93</v>
      </c>
      <c r="C152" s="45" t="s">
        <v>436</v>
      </c>
      <c r="D152" s="46">
        <v>2455208.8724</v>
      </c>
      <c r="E152" s="46">
        <v>1465185.9696</v>
      </c>
      <c r="F152" s="47">
        <f t="shared" si="2"/>
        <v>3920394.842</v>
      </c>
      <c r="G152" s="48">
        <f>'LGCs Details'!E148-'ECOLOGY TO INDIVIDUAL LGCS'!D152</f>
        <v>81840295.7452</v>
      </c>
      <c r="H152" s="48">
        <v>0</v>
      </c>
      <c r="I152" s="50">
        <v>48839532.319</v>
      </c>
      <c r="J152" s="50">
        <v>4868244.3439</v>
      </c>
      <c r="K152" s="50">
        <v>3920394.842</v>
      </c>
      <c r="M152" s="48">
        <v>117725327.0577</v>
      </c>
      <c r="N152" s="48"/>
      <c r="O152" s="50"/>
      <c r="P152" s="50"/>
      <c r="Q152" s="50"/>
    </row>
    <row r="153" ht="18.75" spans="1:17">
      <c r="A153" s="44">
        <v>148</v>
      </c>
      <c r="B153" s="45" t="s">
        <v>93</v>
      </c>
      <c r="C153" s="45" t="s">
        <v>438</v>
      </c>
      <c r="D153" s="46">
        <v>4115726.631</v>
      </c>
      <c r="E153" s="46">
        <v>2456127.0457</v>
      </c>
      <c r="F153" s="47">
        <f t="shared" si="2"/>
        <v>6571853.6767</v>
      </c>
      <c r="G153" s="48">
        <f>'LGCs Details'!E149-'ECOLOGY TO INDIVIDUAL LGCS'!D153</f>
        <v>137190887.6983</v>
      </c>
      <c r="H153" s="48">
        <v>0</v>
      </c>
      <c r="I153" s="50">
        <v>81870901.5237</v>
      </c>
      <c r="J153" s="50">
        <v>6844518.3089</v>
      </c>
      <c r="K153" s="50">
        <v>6571853.6767</v>
      </c>
      <c r="M153" s="48">
        <v>166355679.3181</v>
      </c>
      <c r="N153" s="48"/>
      <c r="O153" s="50"/>
      <c r="P153" s="50"/>
      <c r="Q153" s="50"/>
    </row>
    <row r="154" ht="18.75" spans="1:17">
      <c r="A154" s="44">
        <v>149</v>
      </c>
      <c r="B154" s="45" t="s">
        <v>93</v>
      </c>
      <c r="C154" s="45" t="s">
        <v>440</v>
      </c>
      <c r="D154" s="46">
        <v>2723646.0302</v>
      </c>
      <c r="E154" s="46">
        <v>1625380.2251</v>
      </c>
      <c r="F154" s="47">
        <f t="shared" si="2"/>
        <v>4349026.2553</v>
      </c>
      <c r="G154" s="48">
        <f>'LGCs Details'!E150-'ECOLOGY TO INDIVIDUAL LGCS'!D154</f>
        <v>90788201.0068</v>
      </c>
      <c r="H154" s="48">
        <v>0</v>
      </c>
      <c r="I154" s="50">
        <v>54179340.8355</v>
      </c>
      <c r="J154" s="50">
        <v>5343645.0794</v>
      </c>
      <c r="K154" s="50">
        <v>4349026.2553</v>
      </c>
      <c r="M154" s="48">
        <v>129423555.9682</v>
      </c>
      <c r="N154" s="48"/>
      <c r="O154" s="50"/>
      <c r="P154" s="50"/>
      <c r="Q154" s="50"/>
    </row>
    <row r="155" ht="18.75" spans="1:17">
      <c r="A155" s="44">
        <v>150</v>
      </c>
      <c r="B155" s="45" t="s">
        <v>93</v>
      </c>
      <c r="C155" s="45" t="s">
        <v>442</v>
      </c>
      <c r="D155" s="46">
        <v>3234742.6639</v>
      </c>
      <c r="E155" s="46">
        <v>1930385.4836</v>
      </c>
      <c r="F155" s="47">
        <f t="shared" si="2"/>
        <v>5165128.1475</v>
      </c>
      <c r="G155" s="48">
        <f>'LGCs Details'!E151-'ECOLOGY TO INDIVIDUAL LGCS'!D155</f>
        <v>107824755.4628</v>
      </c>
      <c r="H155" s="48">
        <v>0</v>
      </c>
      <c r="I155" s="50">
        <v>64346182.7852</v>
      </c>
      <c r="J155" s="50">
        <v>5903426.9373</v>
      </c>
      <c r="K155" s="50">
        <v>5165128.1475</v>
      </c>
      <c r="M155" s="48">
        <v>143198158.7923</v>
      </c>
      <c r="N155" s="48"/>
      <c r="O155" s="50"/>
      <c r="P155" s="50"/>
      <c r="Q155" s="50"/>
    </row>
    <row r="156" ht="18.75" spans="1:17">
      <c r="A156" s="44">
        <v>151</v>
      </c>
      <c r="B156" s="45" t="s">
        <v>93</v>
      </c>
      <c r="C156" s="45" t="s">
        <v>444</v>
      </c>
      <c r="D156" s="46">
        <v>2757171.903</v>
      </c>
      <c r="E156" s="46">
        <v>1645387.3369</v>
      </c>
      <c r="F156" s="47">
        <f t="shared" si="2"/>
        <v>4402559.2399</v>
      </c>
      <c r="G156" s="48">
        <f>'LGCs Details'!E152-'ECOLOGY TO INDIVIDUAL LGCS'!D156</f>
        <v>91905730.0991</v>
      </c>
      <c r="H156" s="48">
        <v>0</v>
      </c>
      <c r="I156" s="50">
        <v>54846244.5621</v>
      </c>
      <c r="J156" s="50">
        <v>5221092.3976</v>
      </c>
      <c r="K156" s="50">
        <v>4402559.2399</v>
      </c>
      <c r="M156" s="48">
        <v>126407891.0388</v>
      </c>
      <c r="N156" s="48"/>
      <c r="O156" s="50"/>
      <c r="P156" s="50"/>
      <c r="Q156" s="50"/>
    </row>
    <row r="157" ht="18.75" spans="1:17">
      <c r="A157" s="44">
        <v>152</v>
      </c>
      <c r="B157" s="45" t="s">
        <v>93</v>
      </c>
      <c r="C157" s="45" t="s">
        <v>446</v>
      </c>
      <c r="D157" s="46">
        <v>3972526.5766</v>
      </c>
      <c r="E157" s="46">
        <v>2370670.0759</v>
      </c>
      <c r="F157" s="47">
        <f t="shared" si="2"/>
        <v>6343196.6525</v>
      </c>
      <c r="G157" s="48">
        <f>'LGCs Details'!E153-'ECOLOGY TO INDIVIDUAL LGCS'!D157</f>
        <v>132417552.554</v>
      </c>
      <c r="H157" s="48">
        <v>0</v>
      </c>
      <c r="I157" s="50">
        <v>79022335.8638</v>
      </c>
      <c r="J157" s="50">
        <v>7378860.4229</v>
      </c>
      <c r="K157" s="50">
        <v>6343196.6525</v>
      </c>
      <c r="M157" s="48">
        <v>179504284.0621</v>
      </c>
      <c r="N157" s="48"/>
      <c r="O157" s="50"/>
      <c r="P157" s="50"/>
      <c r="Q157" s="50"/>
    </row>
    <row r="158" ht="18.75" spans="1:17">
      <c r="A158" s="44">
        <v>153</v>
      </c>
      <c r="B158" s="45" t="s">
        <v>93</v>
      </c>
      <c r="C158" s="45" t="s">
        <v>448</v>
      </c>
      <c r="D158" s="46">
        <v>2813406.7618</v>
      </c>
      <c r="E158" s="46">
        <v>1678946.4067</v>
      </c>
      <c r="F158" s="47">
        <f t="shared" si="2"/>
        <v>4492353.1685</v>
      </c>
      <c r="G158" s="48">
        <f>'LGCs Details'!E154-'ECOLOGY TO INDIVIDUAL LGCS'!D158</f>
        <v>93780225.3923</v>
      </c>
      <c r="H158" s="48">
        <v>0</v>
      </c>
      <c r="I158" s="50">
        <v>55964880.2248</v>
      </c>
      <c r="J158" s="50">
        <v>5515691.7982</v>
      </c>
      <c r="K158" s="50">
        <v>4492353.1685</v>
      </c>
      <c r="M158" s="48">
        <v>133657125.1436</v>
      </c>
      <c r="N158" s="48"/>
      <c r="O158" s="50"/>
      <c r="P158" s="50"/>
      <c r="Q158" s="50"/>
    </row>
    <row r="159" ht="18.75" spans="1:17">
      <c r="A159" s="44">
        <v>154</v>
      </c>
      <c r="B159" s="45" t="s">
        <v>93</v>
      </c>
      <c r="C159" s="45" t="s">
        <v>450</v>
      </c>
      <c r="D159" s="46">
        <v>3246016.1079</v>
      </c>
      <c r="E159" s="46">
        <v>1937113.0953</v>
      </c>
      <c r="F159" s="47">
        <f t="shared" si="2"/>
        <v>5183129.2032</v>
      </c>
      <c r="G159" s="48">
        <f>'LGCs Details'!E155-'ECOLOGY TO INDIVIDUAL LGCS'!D159</f>
        <v>108200536.9316</v>
      </c>
      <c r="H159" s="48">
        <v>0</v>
      </c>
      <c r="I159" s="50">
        <v>64570436.5104</v>
      </c>
      <c r="J159" s="50">
        <v>6601240.3071</v>
      </c>
      <c r="K159" s="50">
        <v>5183129.2032</v>
      </c>
      <c r="M159" s="48">
        <v>160369315.5185</v>
      </c>
      <c r="N159" s="48"/>
      <c r="O159" s="50"/>
      <c r="P159" s="50"/>
      <c r="Q159" s="50"/>
    </row>
    <row r="160" ht="18.75" spans="1:17">
      <c r="A160" s="44">
        <v>155</v>
      </c>
      <c r="B160" s="45" t="s">
        <v>93</v>
      </c>
      <c r="C160" s="45" t="s">
        <v>452</v>
      </c>
      <c r="D160" s="46">
        <v>2869309.1121</v>
      </c>
      <c r="E160" s="46">
        <v>1712307.0468</v>
      </c>
      <c r="F160" s="47">
        <f t="shared" si="2"/>
        <v>4581616.1589</v>
      </c>
      <c r="G160" s="48">
        <f>'LGCs Details'!E156-'ECOLOGY TO INDIVIDUAL LGCS'!D160</f>
        <v>95643637.0698</v>
      </c>
      <c r="H160" s="48">
        <v>0</v>
      </c>
      <c r="I160" s="50">
        <v>57076901.5586</v>
      </c>
      <c r="J160" s="50">
        <v>5153814.4269</v>
      </c>
      <c r="K160" s="50">
        <v>4581616.1589</v>
      </c>
      <c r="M160" s="48">
        <v>124752375.9284</v>
      </c>
      <c r="N160" s="48"/>
      <c r="O160" s="50"/>
      <c r="P160" s="50"/>
      <c r="Q160" s="50"/>
    </row>
    <row r="161" ht="18.75" spans="1:17">
      <c r="A161" s="44">
        <v>156</v>
      </c>
      <c r="B161" s="45" t="s">
        <v>93</v>
      </c>
      <c r="C161" s="45" t="s">
        <v>454</v>
      </c>
      <c r="D161" s="46">
        <v>2640566.4991</v>
      </c>
      <c r="E161" s="46">
        <v>1575801.1588</v>
      </c>
      <c r="F161" s="47">
        <f t="shared" si="2"/>
        <v>4216367.6579</v>
      </c>
      <c r="G161" s="48">
        <f>'LGCs Details'!E157-'ECOLOGY TO INDIVIDUAL LGCS'!D161</f>
        <v>88018883.3034</v>
      </c>
      <c r="H161" s="48">
        <v>0</v>
      </c>
      <c r="I161" s="50">
        <v>52526705.294</v>
      </c>
      <c r="J161" s="50">
        <v>4804848.0243</v>
      </c>
      <c r="K161" s="50">
        <v>4216367.6579</v>
      </c>
      <c r="M161" s="48">
        <v>116165328.0863</v>
      </c>
      <c r="N161" s="48"/>
      <c r="O161" s="50"/>
      <c r="P161" s="50"/>
      <c r="Q161" s="50"/>
    </row>
    <row r="162" ht="18.75" spans="1:17">
      <c r="A162" s="44">
        <v>157</v>
      </c>
      <c r="B162" s="45" t="s">
        <v>93</v>
      </c>
      <c r="C162" s="45" t="s">
        <v>456</v>
      </c>
      <c r="D162" s="46">
        <v>3869169.0108</v>
      </c>
      <c r="E162" s="46">
        <v>2308989.7615</v>
      </c>
      <c r="F162" s="47">
        <f t="shared" si="2"/>
        <v>6178158.7723</v>
      </c>
      <c r="G162" s="48">
        <f>'LGCs Details'!E158-'ECOLOGY TO INDIVIDUAL LGCS'!D162</f>
        <v>128972300.3597</v>
      </c>
      <c r="H162" s="48">
        <v>0</v>
      </c>
      <c r="I162" s="50">
        <v>76966325.3819</v>
      </c>
      <c r="J162" s="50">
        <v>5948645.1863</v>
      </c>
      <c r="K162" s="50">
        <v>6178158.7723</v>
      </c>
      <c r="M162" s="48">
        <v>144310848.3375</v>
      </c>
      <c r="N162" s="48"/>
      <c r="O162" s="50"/>
      <c r="P162" s="50"/>
      <c r="Q162" s="50"/>
    </row>
    <row r="163" ht="18.75" spans="1:17">
      <c r="A163" s="44">
        <v>158</v>
      </c>
      <c r="B163" s="45" t="s">
        <v>93</v>
      </c>
      <c r="C163" s="45" t="s">
        <v>458</v>
      </c>
      <c r="D163" s="46">
        <v>3987571.9833</v>
      </c>
      <c r="E163" s="46">
        <v>2379648.6679</v>
      </c>
      <c r="F163" s="47">
        <f t="shared" si="2"/>
        <v>6367220.6512</v>
      </c>
      <c r="G163" s="48">
        <f>'LGCs Details'!E159-'ECOLOGY TO INDIVIDUAL LGCS'!D163</f>
        <v>132919066.1105</v>
      </c>
      <c r="H163" s="48">
        <v>0</v>
      </c>
      <c r="I163" s="50">
        <v>79321622.2646</v>
      </c>
      <c r="J163" s="50">
        <v>6513574.7107</v>
      </c>
      <c r="K163" s="50">
        <v>6367220.6512</v>
      </c>
      <c r="M163" s="48">
        <v>158212120.2566</v>
      </c>
      <c r="N163" s="48"/>
      <c r="O163" s="50"/>
      <c r="P163" s="50"/>
      <c r="Q163" s="50"/>
    </row>
    <row r="164" ht="18.75" spans="1:17">
      <c r="A164" s="44">
        <v>159</v>
      </c>
      <c r="B164" s="45" t="s">
        <v>93</v>
      </c>
      <c r="C164" s="45" t="s">
        <v>460</v>
      </c>
      <c r="D164" s="46">
        <v>2220282.0325</v>
      </c>
      <c r="E164" s="46">
        <v>1324989.5433</v>
      </c>
      <c r="F164" s="47">
        <f t="shared" si="2"/>
        <v>3545271.5758</v>
      </c>
      <c r="G164" s="48">
        <f>'LGCs Details'!E160-'ECOLOGY TO INDIVIDUAL LGCS'!D164</f>
        <v>74009401.0825</v>
      </c>
      <c r="H164" s="48">
        <v>0</v>
      </c>
      <c r="I164" s="50">
        <v>44166318.1098</v>
      </c>
      <c r="J164" s="50">
        <v>4753526.6254</v>
      </c>
      <c r="K164" s="50">
        <v>3545271.5758</v>
      </c>
      <c r="M164" s="48">
        <v>114902457.7811</v>
      </c>
      <c r="N164" s="48"/>
      <c r="O164" s="50"/>
      <c r="P164" s="50"/>
      <c r="Q164" s="50"/>
    </row>
    <row r="165" ht="18.75" spans="1:17">
      <c r="A165" s="44">
        <v>160</v>
      </c>
      <c r="B165" s="45" t="s">
        <v>93</v>
      </c>
      <c r="C165" s="45" t="s">
        <v>462</v>
      </c>
      <c r="D165" s="46">
        <v>2991151.7636</v>
      </c>
      <c r="E165" s="46">
        <v>1785018.6378</v>
      </c>
      <c r="F165" s="47">
        <f t="shared" si="2"/>
        <v>4776170.4014</v>
      </c>
      <c r="G165" s="48">
        <f>'LGCs Details'!E161-'ECOLOGY TO INDIVIDUAL LGCS'!D165</f>
        <v>99705058.7859</v>
      </c>
      <c r="H165" s="48">
        <v>0</v>
      </c>
      <c r="I165" s="50">
        <v>59500621.2601</v>
      </c>
      <c r="J165" s="50">
        <v>5315088.0711</v>
      </c>
      <c r="K165" s="50">
        <v>4776170.4014</v>
      </c>
      <c r="M165" s="48">
        <v>128720851.0812</v>
      </c>
      <c r="N165" s="48"/>
      <c r="O165" s="50"/>
      <c r="P165" s="50"/>
      <c r="Q165" s="50"/>
    </row>
    <row r="166" ht="18.75" spans="1:17">
      <c r="A166" s="44">
        <v>161</v>
      </c>
      <c r="B166" s="45" t="s">
        <v>93</v>
      </c>
      <c r="C166" s="45" t="s">
        <v>464</v>
      </c>
      <c r="D166" s="46">
        <v>3539703.9731</v>
      </c>
      <c r="E166" s="46">
        <v>2112376.1225</v>
      </c>
      <c r="F166" s="47">
        <f t="shared" si="2"/>
        <v>5652080.0956</v>
      </c>
      <c r="G166" s="48">
        <f>'LGCs Details'!E162-'ECOLOGY TO INDIVIDUAL LGCS'!D166</f>
        <v>117990132.436</v>
      </c>
      <c r="H166" s="48">
        <v>0</v>
      </c>
      <c r="I166" s="50">
        <v>70412537.4178</v>
      </c>
      <c r="J166" s="50">
        <v>5753571.3191</v>
      </c>
      <c r="K166" s="50">
        <v>5652080.0956</v>
      </c>
      <c r="M166" s="48">
        <v>139510648.0361</v>
      </c>
      <c r="N166" s="48"/>
      <c r="O166" s="50"/>
      <c r="P166" s="50"/>
      <c r="Q166" s="50"/>
    </row>
    <row r="167" ht="37.5" spans="1:17">
      <c r="A167" s="44">
        <v>162</v>
      </c>
      <c r="B167" s="45" t="s">
        <v>93</v>
      </c>
      <c r="C167" s="45" t="s">
        <v>466</v>
      </c>
      <c r="D167" s="46">
        <v>5154654.8203</v>
      </c>
      <c r="E167" s="46">
        <v>3076124.4006</v>
      </c>
      <c r="F167" s="47">
        <f t="shared" si="2"/>
        <v>8230779.2209</v>
      </c>
      <c r="G167" s="48">
        <f>'LGCs Details'!E163-'ECOLOGY TO INDIVIDUAL LGCS'!D167</f>
        <v>171821827.344</v>
      </c>
      <c r="H167" s="48">
        <v>0</v>
      </c>
      <c r="I167" s="50">
        <v>102537480.0185</v>
      </c>
      <c r="J167" s="50">
        <v>10307177.9872</v>
      </c>
      <c r="K167" s="50">
        <v>8230779.2209</v>
      </c>
      <c r="M167" s="48">
        <v>251561659.3081</v>
      </c>
      <c r="N167" s="48"/>
      <c r="O167" s="50"/>
      <c r="P167" s="50"/>
      <c r="Q167" s="50"/>
    </row>
    <row r="168" ht="18.75" spans="1:17">
      <c r="A168" s="44">
        <v>163</v>
      </c>
      <c r="B168" s="45" t="s">
        <v>93</v>
      </c>
      <c r="C168" s="45" t="s">
        <v>468</v>
      </c>
      <c r="D168" s="46">
        <v>3218871.0913</v>
      </c>
      <c r="E168" s="46">
        <v>1920913.8636</v>
      </c>
      <c r="F168" s="47">
        <f t="shared" si="2"/>
        <v>5139784.9549</v>
      </c>
      <c r="G168" s="48">
        <f>'LGCs Details'!E164-'ECOLOGY TO INDIVIDUAL LGCS'!D168</f>
        <v>107295703.0438</v>
      </c>
      <c r="H168" s="48">
        <v>0</v>
      </c>
      <c r="I168" s="50">
        <v>64030462.1188</v>
      </c>
      <c r="J168" s="50">
        <v>5623852.5122</v>
      </c>
      <c r="K168" s="50">
        <v>5139784.9549</v>
      </c>
      <c r="M168" s="48">
        <v>136318645.6193</v>
      </c>
      <c r="N168" s="48"/>
      <c r="O168" s="50"/>
      <c r="P168" s="50"/>
      <c r="Q168" s="50"/>
    </row>
    <row r="169" ht="18.75" spans="1:17">
      <c r="A169" s="44">
        <v>164</v>
      </c>
      <c r="B169" s="45" t="s">
        <v>93</v>
      </c>
      <c r="C169" s="45" t="s">
        <v>470</v>
      </c>
      <c r="D169" s="46">
        <v>2997474.8133</v>
      </c>
      <c r="E169" s="46">
        <v>1788792.0209</v>
      </c>
      <c r="F169" s="47">
        <f t="shared" si="2"/>
        <v>4786266.8342</v>
      </c>
      <c r="G169" s="48">
        <f>'LGCs Details'!E165-'ECOLOGY TO INDIVIDUAL LGCS'!D169</f>
        <v>99915827.1104</v>
      </c>
      <c r="H169" s="48">
        <v>0</v>
      </c>
      <c r="I169" s="50">
        <v>59626400.698</v>
      </c>
      <c r="J169" s="50">
        <v>5471978.4354</v>
      </c>
      <c r="K169" s="50">
        <v>4786266.8342</v>
      </c>
      <c r="M169" s="48">
        <v>132581466.4708</v>
      </c>
      <c r="N169" s="48"/>
      <c r="O169" s="50"/>
      <c r="P169" s="50"/>
      <c r="Q169" s="50"/>
    </row>
    <row r="170" ht="18.75" spans="1:17">
      <c r="A170" s="44">
        <v>165</v>
      </c>
      <c r="B170" s="45" t="s">
        <v>93</v>
      </c>
      <c r="C170" s="45" t="s">
        <v>472</v>
      </c>
      <c r="D170" s="46">
        <v>2925819.6191</v>
      </c>
      <c r="E170" s="46">
        <v>1746030.6142</v>
      </c>
      <c r="F170" s="47">
        <f t="shared" si="2"/>
        <v>4671850.2333</v>
      </c>
      <c r="G170" s="48">
        <f>'LGCs Details'!E166-'ECOLOGY TO INDIVIDUAL LGCS'!D170</f>
        <v>97527320.6366</v>
      </c>
      <c r="H170" s="48">
        <v>0</v>
      </c>
      <c r="I170" s="50">
        <v>58201020.4735</v>
      </c>
      <c r="J170" s="50">
        <v>5390726.5209</v>
      </c>
      <c r="K170" s="50">
        <v>4671850.2333</v>
      </c>
      <c r="M170" s="48">
        <v>130582093.2601</v>
      </c>
      <c r="N170" s="48"/>
      <c r="O170" s="50"/>
      <c r="P170" s="50"/>
      <c r="Q170" s="50"/>
    </row>
    <row r="171" ht="18.75" spans="1:17">
      <c r="A171" s="44">
        <v>166</v>
      </c>
      <c r="B171" s="45" t="s">
        <v>93</v>
      </c>
      <c r="C171" s="45" t="s">
        <v>474</v>
      </c>
      <c r="D171" s="46">
        <v>3346168.6065</v>
      </c>
      <c r="E171" s="46">
        <v>1996880.7336</v>
      </c>
      <c r="F171" s="47">
        <f t="shared" si="2"/>
        <v>5343049.3401</v>
      </c>
      <c r="G171" s="48">
        <f>'LGCs Details'!E167-'ECOLOGY TO INDIVIDUAL LGCS'!D171</f>
        <v>111538953.5503</v>
      </c>
      <c r="H171" s="48">
        <v>0</v>
      </c>
      <c r="I171" s="50">
        <v>66562691.1187</v>
      </c>
      <c r="J171" s="50">
        <v>6910183.9014</v>
      </c>
      <c r="K171" s="50">
        <v>5343049.3401</v>
      </c>
      <c r="M171" s="48">
        <v>167971518.4938</v>
      </c>
      <c r="N171" s="48"/>
      <c r="O171" s="50"/>
      <c r="P171" s="50"/>
      <c r="Q171" s="50"/>
    </row>
    <row r="172" ht="18.75" spans="1:17">
      <c r="A172" s="44">
        <v>167</v>
      </c>
      <c r="B172" s="45" t="s">
        <v>93</v>
      </c>
      <c r="C172" s="45" t="s">
        <v>476</v>
      </c>
      <c r="D172" s="46">
        <v>2908653.8282</v>
      </c>
      <c r="E172" s="46">
        <v>1735786.6483</v>
      </c>
      <c r="F172" s="47">
        <f t="shared" si="2"/>
        <v>4644440.4765</v>
      </c>
      <c r="G172" s="48">
        <f>'LGCs Details'!E168-'ECOLOGY TO INDIVIDUAL LGCS'!D172</f>
        <v>96955127.6076</v>
      </c>
      <c r="H172" s="48">
        <v>0</v>
      </c>
      <c r="I172" s="50">
        <v>57859554.9439</v>
      </c>
      <c r="J172" s="50">
        <v>5270670.0393</v>
      </c>
      <c r="K172" s="50">
        <v>4644440.4765</v>
      </c>
      <c r="M172" s="48">
        <v>127627852.5554</v>
      </c>
      <c r="N172" s="48"/>
      <c r="O172" s="50"/>
      <c r="P172" s="50"/>
      <c r="Q172" s="50"/>
    </row>
    <row r="173" ht="18.75" spans="1:17">
      <c r="A173" s="44">
        <v>168</v>
      </c>
      <c r="B173" s="45" t="s">
        <v>93</v>
      </c>
      <c r="C173" s="45" t="s">
        <v>478</v>
      </c>
      <c r="D173" s="46">
        <v>2821003.8994</v>
      </c>
      <c r="E173" s="46">
        <v>1683480.1226</v>
      </c>
      <c r="F173" s="47">
        <f t="shared" si="2"/>
        <v>4504484.022</v>
      </c>
      <c r="G173" s="48">
        <f>'LGCs Details'!E169-'ECOLOGY TO INDIVIDUAL LGCS'!D173</f>
        <v>94033463.3127</v>
      </c>
      <c r="H173" s="48">
        <v>0</v>
      </c>
      <c r="I173" s="50">
        <v>56116004.0872</v>
      </c>
      <c r="J173" s="50">
        <v>5300743.8774</v>
      </c>
      <c r="K173" s="50">
        <v>4504484.022</v>
      </c>
      <c r="M173" s="48">
        <v>128367882.2107</v>
      </c>
      <c r="N173" s="48"/>
      <c r="O173" s="50"/>
      <c r="P173" s="50"/>
      <c r="Q173" s="50"/>
    </row>
    <row r="174" ht="37.5" spans="1:17">
      <c r="A174" s="44">
        <v>169</v>
      </c>
      <c r="B174" s="45" t="s">
        <v>94</v>
      </c>
      <c r="C174" s="45" t="s">
        <v>483</v>
      </c>
      <c r="D174" s="46">
        <v>2990638.806</v>
      </c>
      <c r="E174" s="46">
        <v>1784712.522</v>
      </c>
      <c r="F174" s="47">
        <f t="shared" si="2"/>
        <v>4775351.328</v>
      </c>
      <c r="G174" s="48">
        <f>'LGCs Details'!E170-'ECOLOGY TO INDIVIDUAL LGCS'!D174</f>
        <v>99687960.1993</v>
      </c>
      <c r="H174" s="48">
        <v>0</v>
      </c>
      <c r="I174" s="50">
        <v>59490417.3995</v>
      </c>
      <c r="J174" s="50">
        <v>6023461.4627</v>
      </c>
      <c r="K174" s="50">
        <v>4775351.328</v>
      </c>
      <c r="M174" s="48">
        <v>134100198.5524</v>
      </c>
      <c r="N174" s="48"/>
      <c r="O174" s="50"/>
      <c r="P174" s="50"/>
      <c r="Q174" s="50"/>
    </row>
    <row r="175" ht="37.5" spans="1:17">
      <c r="A175" s="44">
        <v>170</v>
      </c>
      <c r="B175" s="45" t="s">
        <v>94</v>
      </c>
      <c r="C175" s="45" t="s">
        <v>485</v>
      </c>
      <c r="D175" s="46">
        <v>3759196.6984</v>
      </c>
      <c r="E175" s="46">
        <v>2243361.989</v>
      </c>
      <c r="F175" s="47">
        <f t="shared" si="2"/>
        <v>6002558.6874</v>
      </c>
      <c r="G175" s="48">
        <f>'LGCs Details'!E171-'ECOLOGY TO INDIVIDUAL LGCS'!D175</f>
        <v>125306556.6119</v>
      </c>
      <c r="H175" s="48">
        <v>0</v>
      </c>
      <c r="I175" s="50">
        <v>74778732.9666</v>
      </c>
      <c r="J175" s="50">
        <v>6098980.4771</v>
      </c>
      <c r="K175" s="50">
        <v>6002558.6874</v>
      </c>
      <c r="M175" s="48">
        <v>135958501.7733</v>
      </c>
      <c r="N175" s="48"/>
      <c r="O175" s="50"/>
      <c r="P175" s="50"/>
      <c r="Q175" s="50"/>
    </row>
    <row r="176" ht="37.5" spans="1:17">
      <c r="A176" s="44">
        <v>171</v>
      </c>
      <c r="B176" s="45" t="s">
        <v>94</v>
      </c>
      <c r="C176" s="45" t="s">
        <v>487</v>
      </c>
      <c r="D176" s="46">
        <v>3598658.2093</v>
      </c>
      <c r="E176" s="46">
        <v>2147558.0253</v>
      </c>
      <c r="F176" s="47">
        <f t="shared" si="2"/>
        <v>5746216.2346</v>
      </c>
      <c r="G176" s="48">
        <f>'LGCs Details'!E172-'ECOLOGY TO INDIVIDUAL LGCS'!D176</f>
        <v>119955273.6427</v>
      </c>
      <c r="H176" s="48">
        <v>0</v>
      </c>
      <c r="I176" s="50">
        <v>71585267.5087</v>
      </c>
      <c r="J176" s="50">
        <v>7535430.2425</v>
      </c>
      <c r="K176" s="50">
        <v>5746216.2346</v>
      </c>
      <c r="M176" s="48">
        <v>171305351.1119</v>
      </c>
      <c r="N176" s="48"/>
      <c r="O176" s="50"/>
      <c r="P176" s="50"/>
      <c r="Q176" s="50"/>
    </row>
    <row r="177" ht="37.5" spans="1:17">
      <c r="A177" s="44">
        <v>172</v>
      </c>
      <c r="B177" s="45" t="s">
        <v>94</v>
      </c>
      <c r="C177" s="45" t="s">
        <v>489</v>
      </c>
      <c r="D177" s="46">
        <v>2321917.2919</v>
      </c>
      <c r="E177" s="46">
        <v>1385642.0433</v>
      </c>
      <c r="F177" s="47">
        <f t="shared" si="2"/>
        <v>3707559.3352</v>
      </c>
      <c r="G177" s="48">
        <f>'LGCs Details'!E173-'ECOLOGY TO INDIVIDUAL LGCS'!D177</f>
        <v>77397243.0637</v>
      </c>
      <c r="H177" s="48">
        <v>0</v>
      </c>
      <c r="I177" s="50">
        <v>46188068.1099</v>
      </c>
      <c r="J177" s="50">
        <v>4680804.3307</v>
      </c>
      <c r="K177" s="50">
        <v>3707559.3352</v>
      </c>
      <c r="M177" s="48">
        <v>101061313.0274</v>
      </c>
      <c r="N177" s="48"/>
      <c r="O177" s="50"/>
      <c r="P177" s="50"/>
      <c r="Q177" s="50"/>
    </row>
    <row r="178" ht="37.5" spans="1:17">
      <c r="A178" s="44">
        <v>173</v>
      </c>
      <c r="B178" s="45" t="s">
        <v>94</v>
      </c>
      <c r="C178" s="45" t="s">
        <v>491</v>
      </c>
      <c r="D178" s="46">
        <v>2773696.4379</v>
      </c>
      <c r="E178" s="46">
        <v>1655248.6228</v>
      </c>
      <c r="F178" s="47">
        <f t="shared" si="2"/>
        <v>4428945.0607</v>
      </c>
      <c r="G178" s="48">
        <f>'LGCs Details'!E174-'ECOLOGY TO INDIVIDUAL LGCS'!D178</f>
        <v>92456547.9307</v>
      </c>
      <c r="H178" s="48">
        <v>0</v>
      </c>
      <c r="I178" s="50">
        <v>55174954.0939</v>
      </c>
      <c r="J178" s="50">
        <v>5557902.2056</v>
      </c>
      <c r="K178" s="50">
        <v>4428945.0607</v>
      </c>
      <c r="M178" s="48">
        <v>122644139.7912</v>
      </c>
      <c r="N178" s="48"/>
      <c r="O178" s="50"/>
      <c r="P178" s="50"/>
      <c r="Q178" s="50"/>
    </row>
    <row r="179" ht="37.5" spans="1:17">
      <c r="A179" s="44">
        <v>174</v>
      </c>
      <c r="B179" s="45" t="s">
        <v>94</v>
      </c>
      <c r="C179" s="45" t="s">
        <v>493</v>
      </c>
      <c r="D179" s="46">
        <v>3190932.0161</v>
      </c>
      <c r="E179" s="46">
        <v>1904240.7644</v>
      </c>
      <c r="F179" s="47">
        <f t="shared" si="2"/>
        <v>5095172.7805</v>
      </c>
      <c r="G179" s="48">
        <f>'LGCs Details'!E175-'ECOLOGY TO INDIVIDUAL LGCS'!D179</f>
        <v>106364400.5353</v>
      </c>
      <c r="H179" s="48">
        <v>0</v>
      </c>
      <c r="I179" s="50">
        <v>63474692.1457</v>
      </c>
      <c r="J179" s="50">
        <v>6314656.9539</v>
      </c>
      <c r="K179" s="50">
        <v>5095172.7805</v>
      </c>
      <c r="M179" s="48">
        <v>141265672.3508</v>
      </c>
      <c r="N179" s="48"/>
      <c r="O179" s="50"/>
      <c r="P179" s="50"/>
      <c r="Q179" s="50"/>
    </row>
    <row r="180" ht="37.5" spans="1:17">
      <c r="A180" s="44">
        <v>175</v>
      </c>
      <c r="B180" s="45" t="s">
        <v>94</v>
      </c>
      <c r="C180" s="45" t="s">
        <v>495</v>
      </c>
      <c r="D180" s="46">
        <v>3658235.2972</v>
      </c>
      <c r="E180" s="46">
        <v>2183111.6249</v>
      </c>
      <c r="F180" s="47">
        <f t="shared" si="2"/>
        <v>5841346.9221</v>
      </c>
      <c r="G180" s="48">
        <f>'LGCs Details'!E176-'ECOLOGY TO INDIVIDUAL LGCS'!D180</f>
        <v>121941176.5727</v>
      </c>
      <c r="H180" s="48">
        <v>0</v>
      </c>
      <c r="I180" s="50">
        <v>72770387.497</v>
      </c>
      <c r="J180" s="50">
        <v>6517195.5348</v>
      </c>
      <c r="K180" s="50">
        <v>5841346.9221</v>
      </c>
      <c r="M180" s="48">
        <v>146249557.5348</v>
      </c>
      <c r="N180" s="48"/>
      <c r="O180" s="50"/>
      <c r="P180" s="50"/>
      <c r="Q180" s="50"/>
    </row>
    <row r="181" ht="37.5" spans="1:17">
      <c r="A181" s="44">
        <v>176</v>
      </c>
      <c r="B181" s="45" t="s">
        <v>94</v>
      </c>
      <c r="C181" s="45" t="s">
        <v>497</v>
      </c>
      <c r="D181" s="46">
        <v>2897885.5043</v>
      </c>
      <c r="E181" s="46">
        <v>1729360.4752</v>
      </c>
      <c r="F181" s="47">
        <f t="shared" si="2"/>
        <v>4627245.9795</v>
      </c>
      <c r="G181" s="48">
        <f>'LGCs Details'!E177-'ECOLOGY TO INDIVIDUAL LGCS'!D181</f>
        <v>96596183.4761</v>
      </c>
      <c r="H181" s="48">
        <v>0</v>
      </c>
      <c r="I181" s="50">
        <v>57645349.1746</v>
      </c>
      <c r="J181" s="50">
        <v>6436588.5716</v>
      </c>
      <c r="K181" s="50">
        <v>4627245.9795</v>
      </c>
      <c r="M181" s="48">
        <v>144266054.698</v>
      </c>
      <c r="N181" s="48"/>
      <c r="O181" s="50"/>
      <c r="P181" s="50"/>
      <c r="Q181" s="50"/>
    </row>
    <row r="182" ht="37.5" spans="1:17">
      <c r="A182" s="44">
        <v>177</v>
      </c>
      <c r="B182" s="45" t="s">
        <v>94</v>
      </c>
      <c r="C182" s="45" t="s">
        <v>499</v>
      </c>
      <c r="D182" s="46">
        <v>3088788.7534</v>
      </c>
      <c r="E182" s="46">
        <v>1843285.1052</v>
      </c>
      <c r="F182" s="47">
        <f t="shared" si="2"/>
        <v>4932073.8586</v>
      </c>
      <c r="G182" s="48">
        <f>'LGCs Details'!E178-'ECOLOGY TO INDIVIDUAL LGCS'!D182</f>
        <v>102959625.1149</v>
      </c>
      <c r="H182" s="48">
        <v>0</v>
      </c>
      <c r="I182" s="50">
        <v>61442836.8393</v>
      </c>
      <c r="J182" s="50">
        <v>6582753.6354</v>
      </c>
      <c r="K182" s="50">
        <v>4932073.8586</v>
      </c>
      <c r="M182" s="48">
        <v>147862751.6482</v>
      </c>
      <c r="N182" s="48"/>
      <c r="O182" s="50"/>
      <c r="P182" s="50"/>
      <c r="Q182" s="50"/>
    </row>
    <row r="183" ht="37.5" spans="1:17">
      <c r="A183" s="44">
        <v>178</v>
      </c>
      <c r="B183" s="45" t="s">
        <v>94</v>
      </c>
      <c r="C183" s="45" t="s">
        <v>501</v>
      </c>
      <c r="D183" s="46">
        <v>2418641.9683</v>
      </c>
      <c r="E183" s="46">
        <v>1443364.0727</v>
      </c>
      <c r="F183" s="47">
        <f t="shared" si="2"/>
        <v>3862006.041</v>
      </c>
      <c r="G183" s="48">
        <f>'LGCs Details'!E179-'ECOLOGY TO INDIVIDUAL LGCS'!D183</f>
        <v>80621398.9417</v>
      </c>
      <c r="H183" s="48">
        <v>0</v>
      </c>
      <c r="I183" s="50">
        <v>48112135.7562</v>
      </c>
      <c r="J183" s="50">
        <v>5251837.0049</v>
      </c>
      <c r="K183" s="50">
        <v>3862006.041</v>
      </c>
      <c r="M183" s="48">
        <v>115112765.7066</v>
      </c>
      <c r="N183" s="48"/>
      <c r="O183" s="50"/>
      <c r="P183" s="50"/>
      <c r="Q183" s="50"/>
    </row>
    <row r="184" ht="37.5" spans="1:17">
      <c r="A184" s="44">
        <v>179</v>
      </c>
      <c r="B184" s="45" t="s">
        <v>94</v>
      </c>
      <c r="C184" s="45" t="s">
        <v>503</v>
      </c>
      <c r="D184" s="46">
        <v>3300202.8617</v>
      </c>
      <c r="E184" s="46">
        <v>1969449.9251</v>
      </c>
      <c r="F184" s="47">
        <f t="shared" si="2"/>
        <v>5269652.7868</v>
      </c>
      <c r="G184" s="48">
        <f>'LGCs Details'!E180-'ECOLOGY TO INDIVIDUAL LGCS'!D184</f>
        <v>110006762.0562</v>
      </c>
      <c r="H184" s="48">
        <v>0</v>
      </c>
      <c r="I184" s="50">
        <v>65648330.8355</v>
      </c>
      <c r="J184" s="50">
        <v>6233440.8701</v>
      </c>
      <c r="K184" s="50">
        <v>5269652.7868</v>
      </c>
      <c r="M184" s="48">
        <v>139267180.8275</v>
      </c>
      <c r="N184" s="48"/>
      <c r="O184" s="50"/>
      <c r="P184" s="50"/>
      <c r="Q184" s="50"/>
    </row>
    <row r="185" ht="37.5" spans="1:17">
      <c r="A185" s="44">
        <v>180</v>
      </c>
      <c r="B185" s="45" t="s">
        <v>94</v>
      </c>
      <c r="C185" s="45" t="s">
        <v>505</v>
      </c>
      <c r="D185" s="46">
        <v>2848008.4681</v>
      </c>
      <c r="E185" s="46">
        <v>1699595.5398</v>
      </c>
      <c r="F185" s="47">
        <f t="shared" si="2"/>
        <v>4547604.0079</v>
      </c>
      <c r="G185" s="48">
        <f>'LGCs Details'!E181-'ECOLOGY TO INDIVIDUAL LGCS'!D185</f>
        <v>94933615.6043</v>
      </c>
      <c r="H185" s="48">
        <v>0</v>
      </c>
      <c r="I185" s="50">
        <v>56653184.6598</v>
      </c>
      <c r="J185" s="50">
        <v>5611672.0305</v>
      </c>
      <c r="K185" s="50">
        <v>4547604.0079</v>
      </c>
      <c r="M185" s="48">
        <v>123967258.7379</v>
      </c>
      <c r="N185" s="48"/>
      <c r="O185" s="50"/>
      <c r="P185" s="50"/>
      <c r="Q185" s="50"/>
    </row>
    <row r="186" ht="37.5" spans="1:17">
      <c r="A186" s="44">
        <v>181</v>
      </c>
      <c r="B186" s="45" t="s">
        <v>94</v>
      </c>
      <c r="C186" s="45" t="s">
        <v>507</v>
      </c>
      <c r="D186" s="46">
        <v>3138935.6621</v>
      </c>
      <c r="E186" s="46">
        <v>1873211.0914</v>
      </c>
      <c r="F186" s="47">
        <f t="shared" si="2"/>
        <v>5012146.7535</v>
      </c>
      <c r="G186" s="48">
        <f>'LGCs Details'!E182-'ECOLOGY TO INDIVIDUAL LGCS'!D186</f>
        <v>104631188.7364</v>
      </c>
      <c r="H186" s="48">
        <v>0</v>
      </c>
      <c r="I186" s="50">
        <v>62440369.7145</v>
      </c>
      <c r="J186" s="50">
        <v>6353604.8435</v>
      </c>
      <c r="K186" s="50">
        <v>5012146.7535</v>
      </c>
      <c r="M186" s="48">
        <v>142224066.5945</v>
      </c>
      <c r="N186" s="48"/>
      <c r="O186" s="50"/>
      <c r="P186" s="50"/>
      <c r="Q186" s="50"/>
    </row>
    <row r="187" ht="37.5" spans="1:17">
      <c r="A187" s="44">
        <v>182</v>
      </c>
      <c r="B187" s="45" t="s">
        <v>94</v>
      </c>
      <c r="C187" s="45" t="s">
        <v>509</v>
      </c>
      <c r="D187" s="46">
        <v>2971744.7072</v>
      </c>
      <c r="E187" s="46">
        <v>1773437.1601</v>
      </c>
      <c r="F187" s="47">
        <f t="shared" si="2"/>
        <v>4745181.8673</v>
      </c>
      <c r="G187" s="48">
        <f>'LGCs Details'!E183-'ECOLOGY TO INDIVIDUAL LGCS'!D187</f>
        <v>99058156.9066</v>
      </c>
      <c r="H187" s="48">
        <v>0</v>
      </c>
      <c r="I187" s="50">
        <v>59114572.0046</v>
      </c>
      <c r="J187" s="50">
        <v>6206245.4255</v>
      </c>
      <c r="K187" s="50">
        <v>4745181.8673</v>
      </c>
      <c r="M187" s="48">
        <v>138597980.063</v>
      </c>
      <c r="N187" s="48"/>
      <c r="O187" s="50"/>
      <c r="P187" s="50"/>
      <c r="Q187" s="50"/>
    </row>
    <row r="188" ht="37.5" spans="1:17">
      <c r="A188" s="44">
        <v>183</v>
      </c>
      <c r="B188" s="45" t="s">
        <v>94</v>
      </c>
      <c r="C188" s="45" t="s">
        <v>511</v>
      </c>
      <c r="D188" s="46">
        <v>3370835.7429</v>
      </c>
      <c r="E188" s="46">
        <v>2011601.2498</v>
      </c>
      <c r="F188" s="47">
        <f t="shared" si="2"/>
        <v>5382436.9927</v>
      </c>
      <c r="G188" s="48">
        <f>'LGCs Details'!E184-'ECOLOGY TO INDIVIDUAL LGCS'!D188</f>
        <v>112361191.4298</v>
      </c>
      <c r="H188" s="48">
        <v>0</v>
      </c>
      <c r="I188" s="50">
        <v>67053374.9943</v>
      </c>
      <c r="J188" s="50">
        <v>6592475.6784</v>
      </c>
      <c r="K188" s="50">
        <v>5382436.9927</v>
      </c>
      <c r="M188" s="48">
        <v>148101982.8394</v>
      </c>
      <c r="N188" s="48"/>
      <c r="O188" s="50"/>
      <c r="P188" s="50"/>
      <c r="Q188" s="50"/>
    </row>
    <row r="189" ht="37.5" spans="1:17">
      <c r="A189" s="44">
        <v>184</v>
      </c>
      <c r="B189" s="45" t="s">
        <v>94</v>
      </c>
      <c r="C189" s="45" t="s">
        <v>513</v>
      </c>
      <c r="D189" s="46">
        <v>3168007.3339</v>
      </c>
      <c r="E189" s="46">
        <v>1890560.0861</v>
      </c>
      <c r="F189" s="47">
        <f t="shared" si="2"/>
        <v>5058567.42</v>
      </c>
      <c r="G189" s="48">
        <f>'LGCs Details'!E185-'ECOLOGY TO INDIVIDUAL LGCS'!D189</f>
        <v>105600244.4627</v>
      </c>
      <c r="H189" s="48">
        <v>0</v>
      </c>
      <c r="I189" s="50">
        <v>63018669.5365</v>
      </c>
      <c r="J189" s="50">
        <v>6347119.5004</v>
      </c>
      <c r="K189" s="50">
        <v>5058567.42</v>
      </c>
      <c r="M189" s="48">
        <v>142064481.1685</v>
      </c>
      <c r="N189" s="48"/>
      <c r="O189" s="50"/>
      <c r="P189" s="50"/>
      <c r="Q189" s="50"/>
    </row>
    <row r="190" ht="37.5" spans="1:17">
      <c r="A190" s="44">
        <v>185</v>
      </c>
      <c r="B190" s="45" t="s">
        <v>94</v>
      </c>
      <c r="C190" s="45" t="s">
        <v>515</v>
      </c>
      <c r="D190" s="46">
        <v>3180496.3367</v>
      </c>
      <c r="E190" s="46">
        <v>1898013.1024</v>
      </c>
      <c r="F190" s="47">
        <f t="shared" si="2"/>
        <v>5078509.4391</v>
      </c>
      <c r="G190" s="48">
        <f>'LGCs Details'!E186-'ECOLOGY TO INDIVIDUAL LGCS'!D190</f>
        <v>106016544.5581</v>
      </c>
      <c r="H190" s="48">
        <v>0</v>
      </c>
      <c r="I190" s="50">
        <v>63267103.4134</v>
      </c>
      <c r="J190" s="50">
        <v>6640321.5066</v>
      </c>
      <c r="K190" s="50">
        <v>5078509.4391</v>
      </c>
      <c r="M190" s="48">
        <v>149279329.4632</v>
      </c>
      <c r="N190" s="48"/>
      <c r="O190" s="50"/>
      <c r="P190" s="50"/>
      <c r="Q190" s="50"/>
    </row>
    <row r="191" ht="37.5" spans="1:17">
      <c r="A191" s="44">
        <v>186</v>
      </c>
      <c r="B191" s="45" t="s">
        <v>94</v>
      </c>
      <c r="C191" s="45" t="s">
        <v>517</v>
      </c>
      <c r="D191" s="46">
        <v>3507414.8901</v>
      </c>
      <c r="E191" s="46">
        <v>2093107.0852</v>
      </c>
      <c r="F191" s="47">
        <f t="shared" si="2"/>
        <v>5600521.9753</v>
      </c>
      <c r="G191" s="48">
        <f>'LGCs Details'!E187-'ECOLOGY TO INDIVIDUAL LGCS'!D191</f>
        <v>116913829.6693</v>
      </c>
      <c r="H191" s="48">
        <v>0</v>
      </c>
      <c r="I191" s="50">
        <v>69770236.1738</v>
      </c>
      <c r="J191" s="50">
        <v>6812224.9029</v>
      </c>
      <c r="K191" s="50">
        <v>5600521.9753</v>
      </c>
      <c r="M191" s="48">
        <v>153509371.8889</v>
      </c>
      <c r="N191" s="48"/>
      <c r="O191" s="50"/>
      <c r="P191" s="50"/>
      <c r="Q191" s="50"/>
    </row>
    <row r="192" ht="37.5" spans="1:17">
      <c r="A192" s="44">
        <v>187</v>
      </c>
      <c r="B192" s="45" t="s">
        <v>95</v>
      </c>
      <c r="C192" s="45" t="s">
        <v>522</v>
      </c>
      <c r="D192" s="46">
        <v>2456106.5132</v>
      </c>
      <c r="E192" s="46">
        <v>1465721.6514</v>
      </c>
      <c r="F192" s="47">
        <f t="shared" si="2"/>
        <v>3921828.1646</v>
      </c>
      <c r="G192" s="48">
        <f>'LGCs Details'!E188-'ECOLOGY TO INDIVIDUAL LGCS'!D192</f>
        <v>81870217.1062</v>
      </c>
      <c r="H192" s="48">
        <v>0</v>
      </c>
      <c r="I192" s="50">
        <v>48857388.3796</v>
      </c>
      <c r="J192" s="50">
        <v>6884668.1886</v>
      </c>
      <c r="K192" s="50">
        <v>3921828.1646</v>
      </c>
      <c r="M192" s="48">
        <v>133728855.8838</v>
      </c>
      <c r="N192" s="48"/>
      <c r="O192" s="50"/>
      <c r="P192" s="50"/>
      <c r="Q192" s="50"/>
    </row>
    <row r="193" ht="37.5" spans="1:17">
      <c r="A193" s="44">
        <v>188</v>
      </c>
      <c r="B193" s="45" t="s">
        <v>95</v>
      </c>
      <c r="C193" s="45" t="s">
        <v>524</v>
      </c>
      <c r="D193" s="46">
        <v>2677058.6482</v>
      </c>
      <c r="E193" s="46">
        <v>1597578.4445</v>
      </c>
      <c r="F193" s="47">
        <f t="shared" si="2"/>
        <v>4274637.0927</v>
      </c>
      <c r="G193" s="48">
        <f>'LGCs Details'!E189-'ECOLOGY TO INDIVIDUAL LGCS'!D193</f>
        <v>89235288.2748</v>
      </c>
      <c r="H193" s="48">
        <v>0</v>
      </c>
      <c r="I193" s="50">
        <v>53252614.8153</v>
      </c>
      <c r="J193" s="50">
        <v>7313357.7324</v>
      </c>
      <c r="K193" s="50">
        <v>4274637.0927</v>
      </c>
      <c r="M193" s="48">
        <v>144277658.2727</v>
      </c>
      <c r="N193" s="48"/>
      <c r="O193" s="50"/>
      <c r="P193" s="50"/>
      <c r="Q193" s="50"/>
    </row>
    <row r="194" ht="18.75" spans="1:17">
      <c r="A194" s="44">
        <v>189</v>
      </c>
      <c r="B194" s="45" t="s">
        <v>95</v>
      </c>
      <c r="C194" s="45" t="s">
        <v>526</v>
      </c>
      <c r="D194" s="46">
        <v>2288443.9866</v>
      </c>
      <c r="E194" s="46">
        <v>1365666.302</v>
      </c>
      <c r="F194" s="47">
        <f t="shared" si="2"/>
        <v>3654110.2886</v>
      </c>
      <c r="G194" s="48">
        <f>'LGCs Details'!E190-'ECOLOGY TO INDIVIDUAL LGCS'!D194</f>
        <v>76281466.2207</v>
      </c>
      <c r="H194" s="48">
        <v>0</v>
      </c>
      <c r="I194" s="50">
        <v>45522210.0667</v>
      </c>
      <c r="J194" s="50">
        <v>6668884.2199</v>
      </c>
      <c r="K194" s="50">
        <v>3654110.2886</v>
      </c>
      <c r="M194" s="48">
        <v>128419040.244</v>
      </c>
      <c r="N194" s="48"/>
      <c r="O194" s="50"/>
      <c r="P194" s="50"/>
      <c r="Q194" s="50"/>
    </row>
    <row r="195" ht="18.75" spans="1:17">
      <c r="A195" s="44">
        <v>190</v>
      </c>
      <c r="B195" s="45" t="s">
        <v>95</v>
      </c>
      <c r="C195" s="45" t="s">
        <v>528</v>
      </c>
      <c r="D195" s="46">
        <v>3288907.8043</v>
      </c>
      <c r="E195" s="46">
        <v>1962709.4152</v>
      </c>
      <c r="F195" s="47">
        <f t="shared" si="2"/>
        <v>5251617.2195</v>
      </c>
      <c r="G195" s="48">
        <f>'LGCs Details'!E191-'ECOLOGY TO INDIVIDUAL LGCS'!D195</f>
        <v>109630260.1439</v>
      </c>
      <c r="H195" s="48">
        <v>0</v>
      </c>
      <c r="I195" s="50">
        <v>65423647.174</v>
      </c>
      <c r="J195" s="50">
        <v>8138202.6122</v>
      </c>
      <c r="K195" s="50">
        <v>5251617.2195</v>
      </c>
      <c r="M195" s="48">
        <v>164574690.8579</v>
      </c>
      <c r="N195" s="48"/>
      <c r="O195" s="50"/>
      <c r="P195" s="50"/>
      <c r="Q195" s="50"/>
    </row>
    <row r="196" ht="18.75" spans="1:17">
      <c r="A196" s="44">
        <v>191</v>
      </c>
      <c r="B196" s="45" t="s">
        <v>95</v>
      </c>
      <c r="C196" s="45" t="s">
        <v>530</v>
      </c>
      <c r="D196" s="46">
        <v>2992395.0439</v>
      </c>
      <c r="E196" s="46">
        <v>1785760.5856</v>
      </c>
      <c r="F196" s="47">
        <f t="shared" si="2"/>
        <v>4778155.6295</v>
      </c>
      <c r="G196" s="48">
        <f>'LGCs Details'!E192-'ECOLOGY TO INDIVIDUAL LGCS'!D196</f>
        <v>99746501.4642</v>
      </c>
      <c r="H196" s="48">
        <v>0</v>
      </c>
      <c r="I196" s="50">
        <v>59525352.8548</v>
      </c>
      <c r="J196" s="50">
        <v>8032215.6227</v>
      </c>
      <c r="K196" s="50">
        <v>4778155.6295</v>
      </c>
      <c r="M196" s="48">
        <v>161966659.4201</v>
      </c>
      <c r="N196" s="48"/>
      <c r="O196" s="50"/>
      <c r="P196" s="50"/>
      <c r="Q196" s="50"/>
    </row>
    <row r="197" ht="18.75" spans="1:17">
      <c r="A197" s="44">
        <v>192</v>
      </c>
      <c r="B197" s="45" t="s">
        <v>95</v>
      </c>
      <c r="C197" s="45" t="s">
        <v>532</v>
      </c>
      <c r="D197" s="46">
        <v>3065232.1117</v>
      </c>
      <c r="E197" s="46">
        <v>1829227.2947</v>
      </c>
      <c r="F197" s="47">
        <f t="shared" si="2"/>
        <v>4894459.4064</v>
      </c>
      <c r="G197" s="48">
        <f>'LGCs Details'!E193-'ECOLOGY TO INDIVIDUAL LGCS'!D197</f>
        <v>102174403.7242</v>
      </c>
      <c r="H197" s="48">
        <v>0</v>
      </c>
      <c r="I197" s="50">
        <v>60974243.1577</v>
      </c>
      <c r="J197" s="50">
        <v>8065657.5396</v>
      </c>
      <c r="K197" s="50">
        <v>4894459.4064</v>
      </c>
      <c r="M197" s="48">
        <v>162789567.6944</v>
      </c>
      <c r="N197" s="48"/>
      <c r="O197" s="50"/>
      <c r="P197" s="50"/>
      <c r="Q197" s="50"/>
    </row>
    <row r="198" ht="37.5" spans="1:17">
      <c r="A198" s="44">
        <v>193</v>
      </c>
      <c r="B198" s="45" t="s">
        <v>95</v>
      </c>
      <c r="C198" s="45" t="s">
        <v>534</v>
      </c>
      <c r="D198" s="46">
        <v>3249711.646</v>
      </c>
      <c r="E198" s="46">
        <v>1939318.4679</v>
      </c>
      <c r="F198" s="47">
        <f t="shared" si="2"/>
        <v>5189030.1139</v>
      </c>
      <c r="G198" s="48">
        <f>'LGCs Details'!E194-'ECOLOGY TO INDIVIDUAL LGCS'!D198</f>
        <v>108323721.5321</v>
      </c>
      <c r="H198" s="48">
        <v>0</v>
      </c>
      <c r="I198" s="50">
        <v>64643948.9315</v>
      </c>
      <c r="J198" s="50">
        <v>7827563.035</v>
      </c>
      <c r="K198" s="50">
        <v>5189030.1139</v>
      </c>
      <c r="M198" s="48">
        <v>156930754.6773</v>
      </c>
      <c r="N198" s="48"/>
      <c r="O198" s="50"/>
      <c r="P198" s="50"/>
      <c r="Q198" s="50"/>
    </row>
    <row r="199" ht="18.75" spans="1:17">
      <c r="A199" s="44">
        <v>194</v>
      </c>
      <c r="B199" s="45" t="s">
        <v>95</v>
      </c>
      <c r="C199" s="45" t="s">
        <v>536</v>
      </c>
      <c r="D199" s="46">
        <v>3056401.3457</v>
      </c>
      <c r="E199" s="46">
        <v>1823957.391</v>
      </c>
      <c r="F199" s="47">
        <f t="shared" ref="F199:F262" si="3">D199+E199</f>
        <v>4880358.7367</v>
      </c>
      <c r="G199" s="48">
        <f>'LGCs Details'!E195-'ECOLOGY TO INDIVIDUAL LGCS'!D199</f>
        <v>101880044.8559</v>
      </c>
      <c r="H199" s="48">
        <v>0</v>
      </c>
      <c r="I199" s="50">
        <v>60798579.6984</v>
      </c>
      <c r="J199" s="50">
        <v>7575996.2153</v>
      </c>
      <c r="K199" s="50">
        <v>4880358.7367</v>
      </c>
      <c r="M199" s="48">
        <v>150740427.184</v>
      </c>
      <c r="N199" s="48"/>
      <c r="O199" s="50"/>
      <c r="P199" s="50"/>
      <c r="Q199" s="50"/>
    </row>
    <row r="200" ht="18.75" spans="1:17">
      <c r="A200" s="44">
        <v>195</v>
      </c>
      <c r="B200" s="45" t="s">
        <v>95</v>
      </c>
      <c r="C200" s="45" t="s">
        <v>538</v>
      </c>
      <c r="D200" s="46">
        <v>2875848.4289</v>
      </c>
      <c r="E200" s="46">
        <v>1716209.4908</v>
      </c>
      <c r="F200" s="47">
        <f t="shared" si="3"/>
        <v>4592057.9197</v>
      </c>
      <c r="G200" s="48">
        <f>'LGCs Details'!E196-'ECOLOGY TO INDIVIDUAL LGCS'!D200</f>
        <v>95861614.297</v>
      </c>
      <c r="H200" s="48">
        <v>0</v>
      </c>
      <c r="I200" s="50">
        <v>57206983.027</v>
      </c>
      <c r="J200" s="50">
        <v>7355769.2491</v>
      </c>
      <c r="K200" s="50">
        <v>4592057.9197</v>
      </c>
      <c r="M200" s="48">
        <v>145321282.302</v>
      </c>
      <c r="N200" s="48"/>
      <c r="O200" s="50"/>
      <c r="P200" s="50"/>
      <c r="Q200" s="50"/>
    </row>
    <row r="201" ht="18.75" spans="1:17">
      <c r="A201" s="44">
        <v>196</v>
      </c>
      <c r="B201" s="45" t="s">
        <v>95</v>
      </c>
      <c r="C201" s="45" t="s">
        <v>540</v>
      </c>
      <c r="D201" s="46">
        <v>3215840.4201</v>
      </c>
      <c r="E201" s="46">
        <v>1919105.2611</v>
      </c>
      <c r="F201" s="47">
        <f t="shared" si="3"/>
        <v>5134945.6812</v>
      </c>
      <c r="G201" s="48">
        <f>'LGCs Details'!E197-'ECOLOGY TO INDIVIDUAL LGCS'!D201</f>
        <v>107194680.671</v>
      </c>
      <c r="H201" s="48">
        <v>0</v>
      </c>
      <c r="I201" s="50">
        <v>63970175.3689</v>
      </c>
      <c r="J201" s="50">
        <v>8353735.7664</v>
      </c>
      <c r="K201" s="50">
        <v>5134945.6812</v>
      </c>
      <c r="M201" s="48">
        <v>169878334.6857</v>
      </c>
      <c r="N201" s="48"/>
      <c r="O201" s="50"/>
      <c r="P201" s="50"/>
      <c r="Q201" s="50"/>
    </row>
    <row r="202" ht="18.75" spans="1:17">
      <c r="A202" s="44">
        <v>197</v>
      </c>
      <c r="B202" s="45" t="s">
        <v>95</v>
      </c>
      <c r="C202" s="45" t="s">
        <v>542</v>
      </c>
      <c r="D202" s="46">
        <v>2702297.1104</v>
      </c>
      <c r="E202" s="46">
        <v>1612639.9087</v>
      </c>
      <c r="F202" s="47">
        <f t="shared" si="3"/>
        <v>4314937.0191</v>
      </c>
      <c r="G202" s="48">
        <f>'LGCs Details'!E198-'ECOLOGY TO INDIVIDUAL LGCS'!D202</f>
        <v>90076570.3453</v>
      </c>
      <c r="H202" s="48">
        <v>0</v>
      </c>
      <c r="I202" s="50">
        <v>53754663.6228</v>
      </c>
      <c r="J202" s="50">
        <v>6866275.1343</v>
      </c>
      <c r="K202" s="50">
        <v>4314937.0191</v>
      </c>
      <c r="M202" s="48">
        <v>133276256.333</v>
      </c>
      <c r="N202" s="48"/>
      <c r="O202" s="50"/>
      <c r="P202" s="50"/>
      <c r="Q202" s="50"/>
    </row>
    <row r="203" ht="18.75" spans="1:17">
      <c r="A203" s="44">
        <v>198</v>
      </c>
      <c r="B203" s="45" t="s">
        <v>95</v>
      </c>
      <c r="C203" s="45" t="s">
        <v>544</v>
      </c>
      <c r="D203" s="46">
        <v>2787010.7868</v>
      </c>
      <c r="E203" s="46">
        <v>1663194.1779</v>
      </c>
      <c r="F203" s="47">
        <f t="shared" si="3"/>
        <v>4450204.9647</v>
      </c>
      <c r="G203" s="48">
        <f>'LGCs Details'!E199-'ECOLOGY TO INDIVIDUAL LGCS'!D203</f>
        <v>92900359.5615</v>
      </c>
      <c r="H203" s="48">
        <v>0</v>
      </c>
      <c r="I203" s="50">
        <v>55439805.9286</v>
      </c>
      <c r="J203" s="50">
        <v>7417517.3599</v>
      </c>
      <c r="K203" s="50">
        <v>4450204.9647</v>
      </c>
      <c r="M203" s="48">
        <v>146840723.6513</v>
      </c>
      <c r="N203" s="48"/>
      <c r="O203" s="50"/>
      <c r="P203" s="50"/>
      <c r="Q203" s="50"/>
    </row>
    <row r="204" ht="18.75" spans="1:17">
      <c r="A204" s="44">
        <v>199</v>
      </c>
      <c r="B204" s="45" t="s">
        <v>95</v>
      </c>
      <c r="C204" s="45" t="s">
        <v>546</v>
      </c>
      <c r="D204" s="46">
        <v>2552841.7343</v>
      </c>
      <c r="E204" s="46">
        <v>1523449.9735</v>
      </c>
      <c r="F204" s="47">
        <f t="shared" si="3"/>
        <v>4076291.7078</v>
      </c>
      <c r="G204" s="48">
        <f>'LGCs Details'!E200-'ECOLOGY TO INDIVIDUAL LGCS'!D204</f>
        <v>85094724.4758</v>
      </c>
      <c r="H204" s="48">
        <v>0</v>
      </c>
      <c r="I204" s="50">
        <v>50781665.7843</v>
      </c>
      <c r="J204" s="50">
        <v>7187054.7784</v>
      </c>
      <c r="K204" s="50">
        <v>4076291.7078</v>
      </c>
      <c r="M204" s="48">
        <v>141169710.0582</v>
      </c>
      <c r="N204" s="48"/>
      <c r="O204" s="50"/>
      <c r="P204" s="50"/>
      <c r="Q204" s="50"/>
    </row>
    <row r="205" ht="37.5" spans="1:17">
      <c r="A205" s="44">
        <v>200</v>
      </c>
      <c r="B205" s="45" t="s">
        <v>95</v>
      </c>
      <c r="C205" s="45" t="s">
        <v>548</v>
      </c>
      <c r="D205" s="46">
        <v>2500163.973</v>
      </c>
      <c r="E205" s="46">
        <v>1492013.6596</v>
      </c>
      <c r="F205" s="47">
        <f t="shared" si="3"/>
        <v>3992177.6326</v>
      </c>
      <c r="G205" s="48">
        <f>'LGCs Details'!E201-'ECOLOGY TO INDIVIDUAL LGCS'!D205</f>
        <v>83338799.0993</v>
      </c>
      <c r="H205" s="48">
        <v>0</v>
      </c>
      <c r="I205" s="50">
        <v>49733788.6549</v>
      </c>
      <c r="J205" s="50">
        <v>7011329.4488</v>
      </c>
      <c r="K205" s="50">
        <v>3992177.6326</v>
      </c>
      <c r="M205" s="48">
        <v>136845620.9727</v>
      </c>
      <c r="N205" s="48"/>
      <c r="O205" s="50"/>
      <c r="P205" s="50"/>
      <c r="Q205" s="50"/>
    </row>
    <row r="206" ht="18.75" spans="1:17">
      <c r="A206" s="44">
        <v>201</v>
      </c>
      <c r="B206" s="45" t="s">
        <v>95</v>
      </c>
      <c r="C206" s="45" t="s">
        <v>550</v>
      </c>
      <c r="D206" s="46">
        <v>2712966.282</v>
      </c>
      <c r="E206" s="46">
        <v>1619006.911</v>
      </c>
      <c r="F206" s="47">
        <f t="shared" si="3"/>
        <v>4331973.193</v>
      </c>
      <c r="G206" s="48">
        <f>'LGCs Details'!E202-'ECOLOGY TO INDIVIDUAL LGCS'!D206</f>
        <v>90432209.4</v>
      </c>
      <c r="H206" s="48">
        <v>0</v>
      </c>
      <c r="I206" s="50">
        <v>53966897.0335</v>
      </c>
      <c r="J206" s="50">
        <v>7420837.6645</v>
      </c>
      <c r="K206" s="50">
        <v>4331973.193</v>
      </c>
      <c r="M206" s="48">
        <v>146922426.6871</v>
      </c>
      <c r="N206" s="48"/>
      <c r="O206" s="50"/>
      <c r="P206" s="50"/>
      <c r="Q206" s="50"/>
    </row>
    <row r="207" ht="18.75" spans="1:17">
      <c r="A207" s="44">
        <v>202</v>
      </c>
      <c r="B207" s="45" t="s">
        <v>95</v>
      </c>
      <c r="C207" s="45" t="s">
        <v>552</v>
      </c>
      <c r="D207" s="46">
        <v>2240483.1075</v>
      </c>
      <c r="E207" s="46">
        <v>1337044.8646</v>
      </c>
      <c r="F207" s="47">
        <f t="shared" si="3"/>
        <v>3577527.9721</v>
      </c>
      <c r="G207" s="48">
        <f>'LGCs Details'!E203-'ECOLOGY TO INDIVIDUAL LGCS'!D207</f>
        <v>74682770.2517</v>
      </c>
      <c r="H207" s="48">
        <v>0</v>
      </c>
      <c r="I207" s="50">
        <v>44568162.1525</v>
      </c>
      <c r="J207" s="50">
        <v>6442709.37</v>
      </c>
      <c r="K207" s="50">
        <v>3577527.9721</v>
      </c>
      <c r="M207" s="48">
        <v>122853535.2475</v>
      </c>
      <c r="N207" s="48"/>
      <c r="O207" s="50"/>
      <c r="P207" s="50"/>
      <c r="Q207" s="50"/>
    </row>
    <row r="208" ht="18.75" spans="1:17">
      <c r="A208" s="44">
        <v>203</v>
      </c>
      <c r="B208" s="45" t="s">
        <v>95</v>
      </c>
      <c r="C208" s="45" t="s">
        <v>554</v>
      </c>
      <c r="D208" s="46">
        <v>2822061.6805</v>
      </c>
      <c r="E208" s="46">
        <v>1684111.3708</v>
      </c>
      <c r="F208" s="47">
        <f t="shared" si="3"/>
        <v>4506173.0513</v>
      </c>
      <c r="G208" s="48">
        <f>'LGCs Details'!E204-'ECOLOGY TO INDIVIDUAL LGCS'!D208</f>
        <v>94068722.685</v>
      </c>
      <c r="H208" s="48">
        <v>0</v>
      </c>
      <c r="I208" s="50">
        <v>56137045.6931</v>
      </c>
      <c r="J208" s="50">
        <v>7686999.4922</v>
      </c>
      <c r="K208" s="50">
        <v>4506173.0513</v>
      </c>
      <c r="M208" s="48">
        <v>153471894.863</v>
      </c>
      <c r="N208" s="48"/>
      <c r="O208" s="50"/>
      <c r="P208" s="50"/>
      <c r="Q208" s="50"/>
    </row>
    <row r="209" ht="18.75" spans="1:17">
      <c r="A209" s="44">
        <v>204</v>
      </c>
      <c r="B209" s="45" t="s">
        <v>95</v>
      </c>
      <c r="C209" s="45" t="s">
        <v>556</v>
      </c>
      <c r="D209" s="46">
        <v>2967105.587</v>
      </c>
      <c r="E209" s="46">
        <v>1770668.6894</v>
      </c>
      <c r="F209" s="47">
        <f t="shared" si="3"/>
        <v>4737774.2764</v>
      </c>
      <c r="G209" s="48">
        <f>'LGCs Details'!E205-'ECOLOGY TO INDIVIDUAL LGCS'!D209</f>
        <v>98903519.5657</v>
      </c>
      <c r="H209" s="48">
        <v>0</v>
      </c>
      <c r="I209" s="50">
        <v>59022289.6474</v>
      </c>
      <c r="J209" s="50">
        <v>7346286.0769</v>
      </c>
      <c r="K209" s="50">
        <v>4737774.2764</v>
      </c>
      <c r="M209" s="48">
        <v>145087929.0271</v>
      </c>
      <c r="N209" s="48"/>
      <c r="O209" s="50"/>
      <c r="P209" s="50"/>
      <c r="Q209" s="50"/>
    </row>
    <row r="210" ht="18.75" spans="1:17">
      <c r="A210" s="44">
        <v>205</v>
      </c>
      <c r="B210" s="45" t="s">
        <v>95</v>
      </c>
      <c r="C210" s="45" t="s">
        <v>558</v>
      </c>
      <c r="D210" s="46">
        <v>3874953.5349</v>
      </c>
      <c r="E210" s="46">
        <v>2312441.7706</v>
      </c>
      <c r="F210" s="47">
        <f t="shared" si="3"/>
        <v>6187395.3055</v>
      </c>
      <c r="G210" s="48">
        <f>'LGCs Details'!E206-'ECOLOGY TO INDIVIDUAL LGCS'!D210</f>
        <v>129165117.8287</v>
      </c>
      <c r="H210" s="48">
        <v>0</v>
      </c>
      <c r="I210" s="50">
        <v>77081392.3539</v>
      </c>
      <c r="J210" s="50">
        <v>9468259.3076</v>
      </c>
      <c r="K210" s="50">
        <v>6187395.3055</v>
      </c>
      <c r="M210" s="48">
        <v>197303516.3011</v>
      </c>
      <c r="N210" s="48"/>
      <c r="O210" s="50"/>
      <c r="P210" s="50"/>
      <c r="Q210" s="50"/>
    </row>
    <row r="211" ht="18.75" spans="1:17">
      <c r="A211" s="44">
        <v>206</v>
      </c>
      <c r="B211" s="45" t="s">
        <v>95</v>
      </c>
      <c r="C211" s="45" t="s">
        <v>560</v>
      </c>
      <c r="D211" s="46">
        <v>3071735.5443</v>
      </c>
      <c r="E211" s="46">
        <v>1833108.3243</v>
      </c>
      <c r="F211" s="47">
        <f t="shared" si="3"/>
        <v>4904843.8686</v>
      </c>
      <c r="G211" s="48">
        <f>'LGCs Details'!E207-'ECOLOGY TO INDIVIDUAL LGCS'!D211</f>
        <v>102391184.8096</v>
      </c>
      <c r="H211" s="48">
        <v>0</v>
      </c>
      <c r="I211" s="50">
        <v>61103610.8088</v>
      </c>
      <c r="J211" s="50">
        <v>8184901.8604</v>
      </c>
      <c r="K211" s="50">
        <v>4904843.8686</v>
      </c>
      <c r="M211" s="48">
        <v>165723823.4838</v>
      </c>
      <c r="N211" s="48"/>
      <c r="O211" s="50"/>
      <c r="P211" s="50"/>
      <c r="Q211" s="50"/>
    </row>
    <row r="212" ht="18.75" spans="1:17">
      <c r="A212" s="44">
        <v>207</v>
      </c>
      <c r="B212" s="45" t="s">
        <v>95</v>
      </c>
      <c r="C212" s="45" t="s">
        <v>562</v>
      </c>
      <c r="D212" s="46">
        <v>2436159.0699</v>
      </c>
      <c r="E212" s="46">
        <v>1453817.689</v>
      </c>
      <c r="F212" s="47">
        <f t="shared" si="3"/>
        <v>3889976.7589</v>
      </c>
      <c r="G212" s="48">
        <f>'LGCs Details'!E208-'ECOLOGY TO INDIVIDUAL LGCS'!D212</f>
        <v>81205302.3307</v>
      </c>
      <c r="H212" s="48">
        <v>0</v>
      </c>
      <c r="I212" s="50">
        <v>48460589.6343</v>
      </c>
      <c r="J212" s="50">
        <v>7071930.9796</v>
      </c>
      <c r="K212" s="50">
        <v>3889976.7589</v>
      </c>
      <c r="M212" s="48">
        <v>138336848.324</v>
      </c>
      <c r="N212" s="48"/>
      <c r="O212" s="50"/>
      <c r="P212" s="50"/>
      <c r="Q212" s="50"/>
    </row>
    <row r="213" ht="18.75" spans="1:17">
      <c r="A213" s="44">
        <v>208</v>
      </c>
      <c r="B213" s="45" t="s">
        <v>95</v>
      </c>
      <c r="C213" s="45" t="s">
        <v>564</v>
      </c>
      <c r="D213" s="46">
        <v>2862454.4691</v>
      </c>
      <c r="E213" s="46">
        <v>1708216.4267</v>
      </c>
      <c r="F213" s="47">
        <f t="shared" si="3"/>
        <v>4570670.8958</v>
      </c>
      <c r="G213" s="48">
        <f>'LGCs Details'!E209-'ECOLOGY TO INDIVIDUAL LGCS'!D213</f>
        <v>95415148.9691</v>
      </c>
      <c r="H213" s="48">
        <v>0</v>
      </c>
      <c r="I213" s="50">
        <v>56940547.5551</v>
      </c>
      <c r="J213" s="50">
        <v>7920901.8137</v>
      </c>
      <c r="K213" s="50">
        <v>4570670.8958</v>
      </c>
      <c r="M213" s="48">
        <v>159227550.45</v>
      </c>
      <c r="N213" s="48"/>
      <c r="O213" s="50"/>
      <c r="P213" s="50"/>
      <c r="Q213" s="50"/>
    </row>
    <row r="214" ht="18.75" spans="1:17">
      <c r="A214" s="44">
        <v>209</v>
      </c>
      <c r="B214" s="45" t="s">
        <v>95</v>
      </c>
      <c r="C214" s="45" t="s">
        <v>566</v>
      </c>
      <c r="D214" s="46">
        <v>3557207.8398</v>
      </c>
      <c r="E214" s="46">
        <v>2122821.8407</v>
      </c>
      <c r="F214" s="47">
        <f t="shared" si="3"/>
        <v>5680029.6805</v>
      </c>
      <c r="G214" s="48">
        <f>'LGCs Details'!E210-'ECOLOGY TO INDIVIDUAL LGCS'!D214</f>
        <v>118573594.6601</v>
      </c>
      <c r="H214" s="48">
        <v>0</v>
      </c>
      <c r="I214" s="50">
        <v>70760728.0235</v>
      </c>
      <c r="J214" s="50">
        <v>9257921.594</v>
      </c>
      <c r="K214" s="50">
        <v>5680029.6805</v>
      </c>
      <c r="M214" s="48">
        <v>192127717.1516</v>
      </c>
      <c r="N214" s="48"/>
      <c r="O214" s="50"/>
      <c r="P214" s="50"/>
      <c r="Q214" s="50"/>
    </row>
    <row r="215" ht="18.75" spans="1:17">
      <c r="A215" s="44">
        <v>210</v>
      </c>
      <c r="B215" s="45" t="s">
        <v>95</v>
      </c>
      <c r="C215" s="45" t="s">
        <v>568</v>
      </c>
      <c r="D215" s="46">
        <v>2927373.5978</v>
      </c>
      <c r="E215" s="46">
        <v>1746957.9764</v>
      </c>
      <c r="F215" s="47">
        <f t="shared" si="3"/>
        <v>4674331.5742</v>
      </c>
      <c r="G215" s="48">
        <f>'LGCs Details'!E211-'ECOLOGY TO INDIVIDUAL LGCS'!D215</f>
        <v>97579119.9265</v>
      </c>
      <c r="H215" s="48">
        <v>0</v>
      </c>
      <c r="I215" s="50">
        <v>58231932.5452</v>
      </c>
      <c r="J215" s="50">
        <v>7273896.2704</v>
      </c>
      <c r="K215" s="50">
        <v>4674331.5742</v>
      </c>
      <c r="M215" s="48">
        <v>143306626.5091</v>
      </c>
      <c r="N215" s="48"/>
      <c r="O215" s="50"/>
      <c r="P215" s="50"/>
      <c r="Q215" s="50"/>
    </row>
    <row r="216" ht="37.5" spans="1:17">
      <c r="A216" s="44">
        <v>211</v>
      </c>
      <c r="B216" s="45" t="s">
        <v>95</v>
      </c>
      <c r="C216" s="45" t="s">
        <v>570</v>
      </c>
      <c r="D216" s="46">
        <v>2811281.3771</v>
      </c>
      <c r="E216" s="46">
        <v>1677678.0487</v>
      </c>
      <c r="F216" s="47">
        <f t="shared" si="3"/>
        <v>4488959.4258</v>
      </c>
      <c r="G216" s="48">
        <f>'LGCs Details'!E212-'ECOLOGY TO INDIVIDUAL LGCS'!D216</f>
        <v>93709379.2355</v>
      </c>
      <c r="H216" s="48">
        <v>0</v>
      </c>
      <c r="I216" s="50">
        <v>55922601.6243</v>
      </c>
      <c r="J216" s="50">
        <v>7027632.3833</v>
      </c>
      <c r="K216" s="50">
        <v>4488959.4258</v>
      </c>
      <c r="M216" s="48">
        <v>137246788.7564</v>
      </c>
      <c r="N216" s="48"/>
      <c r="O216" s="50"/>
      <c r="P216" s="50"/>
      <c r="Q216" s="50"/>
    </row>
    <row r="217" ht="18.75" spans="1:17">
      <c r="A217" s="44">
        <v>212</v>
      </c>
      <c r="B217" s="45" t="s">
        <v>96</v>
      </c>
      <c r="C217" s="45" t="s">
        <v>575</v>
      </c>
      <c r="D217" s="46">
        <v>3192398.2804</v>
      </c>
      <c r="E217" s="46">
        <v>1905115.7815</v>
      </c>
      <c r="F217" s="47">
        <f t="shared" si="3"/>
        <v>5097514.0619</v>
      </c>
      <c r="G217" s="48">
        <f>'LGCs Details'!E213-'ECOLOGY TO INDIVIDUAL LGCS'!D217</f>
        <v>106413276.0118</v>
      </c>
      <c r="H217" s="48">
        <v>1096056.7429</v>
      </c>
      <c r="I217" s="50">
        <v>63503859.3841</v>
      </c>
      <c r="J217" s="50">
        <v>6109327.7388</v>
      </c>
      <c r="K217" s="50">
        <v>5097514.0619</v>
      </c>
      <c r="M217" s="48">
        <v>140947752.7397</v>
      </c>
      <c r="N217" s="48"/>
      <c r="O217" s="50"/>
      <c r="P217" s="50"/>
      <c r="Q217" s="50"/>
    </row>
    <row r="218" ht="18.75" spans="1:17">
      <c r="A218" s="44">
        <v>213</v>
      </c>
      <c r="B218" s="45" t="s">
        <v>96</v>
      </c>
      <c r="C218" s="45" t="s">
        <v>577</v>
      </c>
      <c r="D218" s="46">
        <v>2997656.969</v>
      </c>
      <c r="E218" s="46">
        <v>1788900.7253</v>
      </c>
      <c r="F218" s="47">
        <f t="shared" si="3"/>
        <v>4786557.6943</v>
      </c>
      <c r="G218" s="48">
        <f>'LGCs Details'!E214-'ECOLOGY TO INDIVIDUAL LGCS'!D218</f>
        <v>99921898.9674</v>
      </c>
      <c r="H218" s="48">
        <v>1029195.5594</v>
      </c>
      <c r="I218" s="50">
        <v>59630024.1778</v>
      </c>
      <c r="J218" s="50">
        <v>6167707.7709</v>
      </c>
      <c r="K218" s="50">
        <v>4786557.6943</v>
      </c>
      <c r="M218" s="48">
        <v>142384315.4699</v>
      </c>
      <c r="N218" s="48"/>
      <c r="O218" s="50"/>
      <c r="P218" s="50"/>
      <c r="Q218" s="50"/>
    </row>
    <row r="219" ht="18.75" spans="1:17">
      <c r="A219" s="44">
        <v>214</v>
      </c>
      <c r="B219" s="45" t="s">
        <v>96</v>
      </c>
      <c r="C219" s="45" t="s">
        <v>579</v>
      </c>
      <c r="D219" s="46">
        <v>3023462.6389</v>
      </c>
      <c r="E219" s="46">
        <v>1804300.68</v>
      </c>
      <c r="F219" s="47">
        <f t="shared" si="3"/>
        <v>4827763.3189</v>
      </c>
      <c r="G219" s="48">
        <f>'LGCs Details'!E215-'ECOLOGY TO INDIVIDUAL LGCS'!D219</f>
        <v>100782087.9625</v>
      </c>
      <c r="H219" s="48">
        <v>1038055.506</v>
      </c>
      <c r="I219" s="50">
        <v>60143356.001</v>
      </c>
      <c r="J219" s="50">
        <v>6173213.7436</v>
      </c>
      <c r="K219" s="50">
        <v>4827763.3189</v>
      </c>
      <c r="M219" s="48">
        <v>142519801.4394</v>
      </c>
      <c r="N219" s="48"/>
      <c r="O219" s="50"/>
      <c r="P219" s="50"/>
      <c r="Q219" s="50"/>
    </row>
    <row r="220" ht="18.75" spans="1:17">
      <c r="A220" s="44">
        <v>215</v>
      </c>
      <c r="B220" s="45" t="s">
        <v>96</v>
      </c>
      <c r="C220" s="45" t="s">
        <v>96</v>
      </c>
      <c r="D220" s="46">
        <v>2915462.8212</v>
      </c>
      <c r="E220" s="46">
        <v>1739850.026</v>
      </c>
      <c r="F220" s="47">
        <f t="shared" si="3"/>
        <v>4655312.8472</v>
      </c>
      <c r="G220" s="48">
        <f>'LGCs Details'!E216-'ECOLOGY TO INDIVIDUAL LGCS'!D220</f>
        <v>97182094.0409</v>
      </c>
      <c r="H220" s="48">
        <v>1000975.5686</v>
      </c>
      <c r="I220" s="50">
        <v>57995000.8676</v>
      </c>
      <c r="J220" s="50">
        <v>5812100.759</v>
      </c>
      <c r="K220" s="50">
        <v>4655312.8472</v>
      </c>
      <c r="M220" s="48">
        <v>133633861.5562</v>
      </c>
      <c r="N220" s="48"/>
      <c r="O220" s="50"/>
      <c r="P220" s="50"/>
      <c r="Q220" s="50"/>
    </row>
    <row r="221" ht="18.75" spans="1:17">
      <c r="A221" s="44">
        <v>216</v>
      </c>
      <c r="B221" s="45" t="s">
        <v>96</v>
      </c>
      <c r="C221" s="45" t="s">
        <v>582</v>
      </c>
      <c r="D221" s="46">
        <v>2906001.9839</v>
      </c>
      <c r="E221" s="46">
        <v>1734204.1169</v>
      </c>
      <c r="F221" s="47">
        <f t="shared" si="3"/>
        <v>4640206.1008</v>
      </c>
      <c r="G221" s="48">
        <f>'LGCs Details'!E217-'ECOLOGY TO INDIVIDUAL LGCS'!D221</f>
        <v>96866732.796</v>
      </c>
      <c r="H221" s="48">
        <v>997727.3478</v>
      </c>
      <c r="I221" s="50">
        <v>57806803.8972</v>
      </c>
      <c r="J221" s="50">
        <v>6036424.36</v>
      </c>
      <c r="K221" s="50">
        <v>4640206.1008</v>
      </c>
      <c r="M221" s="48">
        <v>139153812.7017</v>
      </c>
      <c r="N221" s="48"/>
      <c r="O221" s="50"/>
      <c r="P221" s="50"/>
      <c r="Q221" s="50"/>
    </row>
    <row r="222" ht="18.75" spans="1:17">
      <c r="A222" s="44">
        <v>217</v>
      </c>
      <c r="B222" s="45" t="s">
        <v>96</v>
      </c>
      <c r="C222" s="45" t="s">
        <v>584</v>
      </c>
      <c r="D222" s="46">
        <v>3020475.1437</v>
      </c>
      <c r="E222" s="46">
        <v>1802517.8435</v>
      </c>
      <c r="F222" s="47">
        <f t="shared" si="3"/>
        <v>4822992.9872</v>
      </c>
      <c r="G222" s="48">
        <f>'LGCs Details'!E218-'ECOLOGY TO INDIVIDUAL LGCS'!D222</f>
        <v>100682504.7916</v>
      </c>
      <c r="H222" s="48">
        <v>1037029.7994</v>
      </c>
      <c r="I222" s="50">
        <v>60083928.1183</v>
      </c>
      <c r="J222" s="50">
        <v>5888157.2328</v>
      </c>
      <c r="K222" s="50">
        <v>4822992.9872</v>
      </c>
      <c r="M222" s="48">
        <v>135505390.0885</v>
      </c>
      <c r="N222" s="48"/>
      <c r="O222" s="50"/>
      <c r="P222" s="50"/>
      <c r="Q222" s="50"/>
    </row>
    <row r="223" ht="18.75" spans="1:17">
      <c r="A223" s="44">
        <v>218</v>
      </c>
      <c r="B223" s="45" t="s">
        <v>96</v>
      </c>
      <c r="C223" s="45" t="s">
        <v>586</v>
      </c>
      <c r="D223" s="46">
        <v>3529195.1063</v>
      </c>
      <c r="E223" s="46">
        <v>2106104.7848</v>
      </c>
      <c r="F223" s="47">
        <f t="shared" si="3"/>
        <v>5635299.8911</v>
      </c>
      <c r="G223" s="48">
        <f>'LGCs Details'!E219-'ECOLOGY TO INDIVIDUAL LGCS'!D223</f>
        <v>117639836.8766</v>
      </c>
      <c r="H223" s="48">
        <v>1211690.3198</v>
      </c>
      <c r="I223" s="50">
        <v>70203492.825</v>
      </c>
      <c r="J223" s="50">
        <v>6860349.5871</v>
      </c>
      <c r="K223" s="50">
        <v>5635299.8911</v>
      </c>
      <c r="M223" s="48">
        <v>159428215.3094</v>
      </c>
      <c r="N223" s="48"/>
      <c r="O223" s="50"/>
      <c r="P223" s="50"/>
      <c r="Q223" s="50"/>
    </row>
    <row r="224" ht="18.75" spans="1:17">
      <c r="A224" s="44">
        <v>219</v>
      </c>
      <c r="B224" s="45" t="s">
        <v>96</v>
      </c>
      <c r="C224" s="45" t="s">
        <v>588</v>
      </c>
      <c r="D224" s="46">
        <v>3126066.9981</v>
      </c>
      <c r="E224" s="46">
        <v>1865531.5061</v>
      </c>
      <c r="F224" s="47">
        <f t="shared" si="3"/>
        <v>4991598.5042</v>
      </c>
      <c r="G224" s="48">
        <f>'LGCs Details'!E220-'ECOLOGY TO INDIVIDUAL LGCS'!D224</f>
        <v>104202233.269</v>
      </c>
      <c r="H224" s="48">
        <v>1073283.0027</v>
      </c>
      <c r="I224" s="50">
        <v>62184383.5378</v>
      </c>
      <c r="J224" s="50">
        <v>6101265.8482</v>
      </c>
      <c r="K224" s="50">
        <v>4991598.5042</v>
      </c>
      <c r="M224" s="48">
        <v>140749373.0664</v>
      </c>
      <c r="N224" s="48"/>
      <c r="O224" s="50"/>
      <c r="P224" s="50"/>
      <c r="Q224" s="50"/>
    </row>
    <row r="225" ht="18.75" spans="1:17">
      <c r="A225" s="44">
        <v>220</v>
      </c>
      <c r="B225" s="45" t="s">
        <v>96</v>
      </c>
      <c r="C225" s="45" t="s">
        <v>590</v>
      </c>
      <c r="D225" s="46">
        <v>2828341.6826</v>
      </c>
      <c r="E225" s="46">
        <v>1687859.0645</v>
      </c>
      <c r="F225" s="47">
        <f t="shared" si="3"/>
        <v>4516200.7471</v>
      </c>
      <c r="G225" s="48">
        <f>'LGCs Details'!E221-'ECOLOGY TO INDIVIDUAL LGCS'!D225</f>
        <v>94278056.0865</v>
      </c>
      <c r="H225" s="48">
        <v>971063.9777</v>
      </c>
      <c r="I225" s="50">
        <v>56261968.8173</v>
      </c>
      <c r="J225" s="50">
        <v>5741418.879</v>
      </c>
      <c r="K225" s="50">
        <v>4516200.7471</v>
      </c>
      <c r="M225" s="48">
        <v>131894586.1393</v>
      </c>
      <c r="N225" s="48"/>
      <c r="O225" s="50"/>
      <c r="P225" s="50"/>
      <c r="Q225" s="50"/>
    </row>
    <row r="226" ht="18.75" spans="1:17">
      <c r="A226" s="44">
        <v>221</v>
      </c>
      <c r="B226" s="45" t="s">
        <v>96</v>
      </c>
      <c r="C226" s="45" t="s">
        <v>592</v>
      </c>
      <c r="D226" s="46">
        <v>3928554.362</v>
      </c>
      <c r="E226" s="46">
        <v>2344428.9391</v>
      </c>
      <c r="F226" s="47">
        <f t="shared" si="3"/>
        <v>6272983.3011</v>
      </c>
      <c r="G226" s="48">
        <f>'LGCs Details'!E222-'ECOLOGY TO INDIVIDUAL LGCS'!D226</f>
        <v>130951812.0665</v>
      </c>
      <c r="H226" s="48">
        <v>1348803.6643</v>
      </c>
      <c r="I226" s="50">
        <v>78147631.3035</v>
      </c>
      <c r="J226" s="50">
        <v>7092866.4578</v>
      </c>
      <c r="K226" s="50">
        <v>6272983.3011</v>
      </c>
      <c r="M226" s="48">
        <v>165149778.9822</v>
      </c>
      <c r="N226" s="48"/>
      <c r="O226" s="50"/>
      <c r="P226" s="50"/>
      <c r="Q226" s="50"/>
    </row>
    <row r="227" ht="18.75" spans="1:17">
      <c r="A227" s="44">
        <v>222</v>
      </c>
      <c r="B227" s="45" t="s">
        <v>96</v>
      </c>
      <c r="C227" s="45" t="s">
        <v>594</v>
      </c>
      <c r="D227" s="46">
        <v>3047713.8106</v>
      </c>
      <c r="E227" s="46">
        <v>1818772.9626</v>
      </c>
      <c r="F227" s="47">
        <f t="shared" si="3"/>
        <v>4866486.7732</v>
      </c>
      <c r="G227" s="48">
        <f>'LGCs Details'!E223-'ECOLOGY TO INDIVIDUAL LGCS'!D227</f>
        <v>101590460.3539</v>
      </c>
      <c r="H227" s="48">
        <v>1046381.7416</v>
      </c>
      <c r="I227" s="50">
        <v>60625765.4201</v>
      </c>
      <c r="J227" s="50">
        <v>6072338.5901</v>
      </c>
      <c r="K227" s="50">
        <v>4866486.7732</v>
      </c>
      <c r="M227" s="48">
        <v>140037557.4092</v>
      </c>
      <c r="N227" s="48"/>
      <c r="O227" s="50"/>
      <c r="P227" s="50"/>
      <c r="Q227" s="50"/>
    </row>
    <row r="228" ht="18.75" spans="1:17">
      <c r="A228" s="44">
        <v>223</v>
      </c>
      <c r="B228" s="45" t="s">
        <v>96</v>
      </c>
      <c r="C228" s="45" t="s">
        <v>596</v>
      </c>
      <c r="D228" s="46">
        <v>3362918.0791</v>
      </c>
      <c r="E228" s="46">
        <v>2006876.2547</v>
      </c>
      <c r="F228" s="47">
        <f t="shared" si="3"/>
        <v>5369794.3338</v>
      </c>
      <c r="G228" s="48">
        <f>'LGCs Details'!E224-'ECOLOGY TO INDIVIDUAL LGCS'!D228</f>
        <v>112097269.3044</v>
      </c>
      <c r="H228" s="48">
        <v>1154601.8738</v>
      </c>
      <c r="I228" s="50">
        <v>66895875.1581</v>
      </c>
      <c r="J228" s="50">
        <v>6642176.9101</v>
      </c>
      <c r="K228" s="50">
        <v>5369794.3338</v>
      </c>
      <c r="M228" s="48">
        <v>154059620.5071</v>
      </c>
      <c r="N228" s="48"/>
      <c r="O228" s="50"/>
      <c r="P228" s="50"/>
      <c r="Q228" s="50"/>
    </row>
    <row r="229" ht="18.75" spans="1:17">
      <c r="A229" s="44">
        <v>224</v>
      </c>
      <c r="B229" s="45" t="s">
        <v>96</v>
      </c>
      <c r="C229" s="45" t="s">
        <v>597</v>
      </c>
      <c r="D229" s="46">
        <v>3683229.72</v>
      </c>
      <c r="E229" s="46">
        <v>2198027.4547</v>
      </c>
      <c r="F229" s="47">
        <f t="shared" si="3"/>
        <v>5881257.1747</v>
      </c>
      <c r="G229" s="48">
        <f>'LGCs Details'!E225-'ECOLOGY TO INDIVIDUAL LGCS'!D229</f>
        <v>122774323.9988</v>
      </c>
      <c r="H229" s="48">
        <v>1264575.5372</v>
      </c>
      <c r="I229" s="50">
        <v>73267581.8225</v>
      </c>
      <c r="J229" s="50">
        <v>7125782.8588</v>
      </c>
      <c r="K229" s="50">
        <v>5881257.1747</v>
      </c>
      <c r="M229" s="48">
        <v>165959755.8407</v>
      </c>
      <c r="N229" s="48"/>
      <c r="O229" s="50"/>
      <c r="P229" s="50"/>
      <c r="Q229" s="50"/>
    </row>
    <row r="230" ht="18.75" spans="1:17">
      <c r="A230" s="44">
        <v>225</v>
      </c>
      <c r="B230" s="45" t="s">
        <v>97</v>
      </c>
      <c r="C230" s="45" t="s">
        <v>602</v>
      </c>
      <c r="D230" s="46">
        <v>3823975.2314</v>
      </c>
      <c r="E230" s="46">
        <v>2282019.6359</v>
      </c>
      <c r="F230" s="47">
        <f t="shared" si="3"/>
        <v>6105994.8673</v>
      </c>
      <c r="G230" s="48">
        <f>'LGCs Details'!E226-'ECOLOGY TO INDIVIDUAL LGCS'!D230</f>
        <v>127465841.0465</v>
      </c>
      <c r="H230" s="48">
        <v>0</v>
      </c>
      <c r="I230" s="50">
        <v>76067321.1978</v>
      </c>
      <c r="J230" s="50">
        <v>9311763.5541</v>
      </c>
      <c r="K230" s="50">
        <v>6105994.8673</v>
      </c>
      <c r="M230" s="48">
        <v>192750895.8886</v>
      </c>
      <c r="N230" s="48"/>
      <c r="O230" s="50"/>
      <c r="P230" s="50"/>
      <c r="Q230" s="50"/>
    </row>
    <row r="231" ht="18.75" spans="1:17">
      <c r="A231" s="44">
        <v>226</v>
      </c>
      <c r="B231" s="45" t="s">
        <v>97</v>
      </c>
      <c r="C231" s="45" t="s">
        <v>604</v>
      </c>
      <c r="D231" s="46">
        <v>3631944.3788</v>
      </c>
      <c r="E231" s="46">
        <v>2167422.0902</v>
      </c>
      <c r="F231" s="47">
        <f t="shared" si="3"/>
        <v>5799366.469</v>
      </c>
      <c r="G231" s="48">
        <f>'LGCs Details'!E227-'ECOLOGY TO INDIVIDUAL LGCS'!D231</f>
        <v>121064812.6265</v>
      </c>
      <c r="H231" s="48">
        <v>0</v>
      </c>
      <c r="I231" s="50">
        <v>72247403.0077</v>
      </c>
      <c r="J231" s="50">
        <v>10240839.7227</v>
      </c>
      <c r="K231" s="50">
        <v>5799366.469</v>
      </c>
      <c r="M231" s="48">
        <v>215612757.2273</v>
      </c>
      <c r="N231" s="48"/>
      <c r="O231" s="50"/>
      <c r="P231" s="50"/>
      <c r="Q231" s="50"/>
    </row>
    <row r="232" ht="18.75" spans="1:17">
      <c r="A232" s="44">
        <v>227</v>
      </c>
      <c r="B232" s="45" t="s">
        <v>97</v>
      </c>
      <c r="C232" s="45" t="s">
        <v>605</v>
      </c>
      <c r="D232" s="46">
        <v>2403324.1179</v>
      </c>
      <c r="E232" s="46">
        <v>1434222.8955</v>
      </c>
      <c r="F232" s="47">
        <f t="shared" si="3"/>
        <v>3837547.0134</v>
      </c>
      <c r="G232" s="48">
        <f>'LGCs Details'!E228-'ECOLOGY TO INDIVIDUAL LGCS'!D232</f>
        <v>80110803.9314</v>
      </c>
      <c r="H232" s="48">
        <v>0</v>
      </c>
      <c r="I232" s="50">
        <v>47807429.8496</v>
      </c>
      <c r="J232" s="50">
        <v>7439016.209</v>
      </c>
      <c r="K232" s="50">
        <v>3837547.0134</v>
      </c>
      <c r="M232" s="48">
        <v>146668032.5287</v>
      </c>
      <c r="N232" s="48"/>
      <c r="O232" s="50"/>
      <c r="P232" s="50"/>
      <c r="Q232" s="50"/>
    </row>
    <row r="233" ht="37.5" spans="1:17">
      <c r="A233" s="44">
        <v>228</v>
      </c>
      <c r="B233" s="45" t="s">
        <v>97</v>
      </c>
      <c r="C233" s="45" t="s">
        <v>607</v>
      </c>
      <c r="D233" s="46">
        <v>2474292.9896</v>
      </c>
      <c r="E233" s="46">
        <v>1476574.728</v>
      </c>
      <c r="F233" s="47">
        <f t="shared" si="3"/>
        <v>3950867.7176</v>
      </c>
      <c r="G233" s="48">
        <f>'LGCs Details'!E229-'ECOLOGY TO INDIVIDUAL LGCS'!D233</f>
        <v>82476432.9857</v>
      </c>
      <c r="H233" s="48">
        <v>0</v>
      </c>
      <c r="I233" s="50">
        <v>49219157.6007</v>
      </c>
      <c r="J233" s="50">
        <v>7606655.7609</v>
      </c>
      <c r="K233" s="50">
        <v>3950867.7176</v>
      </c>
      <c r="M233" s="48">
        <v>150793154.1494</v>
      </c>
      <c r="N233" s="48"/>
      <c r="O233" s="50"/>
      <c r="P233" s="50"/>
      <c r="Q233" s="50"/>
    </row>
    <row r="234" ht="37.5" spans="1:17">
      <c r="A234" s="44">
        <v>229</v>
      </c>
      <c r="B234" s="45" t="s">
        <v>97</v>
      </c>
      <c r="C234" s="45" t="s">
        <v>609</v>
      </c>
      <c r="D234" s="46">
        <v>2962582.1012</v>
      </c>
      <c r="E234" s="46">
        <v>1767969.2254</v>
      </c>
      <c r="F234" s="47">
        <f t="shared" si="3"/>
        <v>4730551.3266</v>
      </c>
      <c r="G234" s="48">
        <f>'LGCs Details'!E230-'ECOLOGY TO INDIVIDUAL LGCS'!D234</f>
        <v>98752736.706</v>
      </c>
      <c r="H234" s="48">
        <v>0</v>
      </c>
      <c r="I234" s="50">
        <v>58932307.5147</v>
      </c>
      <c r="J234" s="50">
        <v>8184424.5926</v>
      </c>
      <c r="K234" s="50">
        <v>4730551.3266</v>
      </c>
      <c r="M234" s="48">
        <v>165010364.0667</v>
      </c>
      <c r="N234" s="48"/>
      <c r="O234" s="50"/>
      <c r="P234" s="50"/>
      <c r="Q234" s="50"/>
    </row>
    <row r="235" ht="18.75" spans="1:17">
      <c r="A235" s="44">
        <v>230</v>
      </c>
      <c r="B235" s="45" t="s">
        <v>97</v>
      </c>
      <c r="C235" s="45" t="s">
        <v>611</v>
      </c>
      <c r="D235" s="46">
        <v>2518087.6824</v>
      </c>
      <c r="E235" s="46">
        <v>1502709.9258</v>
      </c>
      <c r="F235" s="47">
        <f t="shared" si="3"/>
        <v>4020797.6082</v>
      </c>
      <c r="G235" s="48">
        <f>'LGCs Details'!E231-'ECOLOGY TO INDIVIDUAL LGCS'!D235</f>
        <v>83936256.0816</v>
      </c>
      <c r="H235" s="48">
        <v>0</v>
      </c>
      <c r="I235" s="50">
        <v>50090330.861</v>
      </c>
      <c r="J235" s="50">
        <v>7684241.008</v>
      </c>
      <c r="K235" s="50">
        <v>4020797.6082</v>
      </c>
      <c r="M235" s="48">
        <v>152702301.3457</v>
      </c>
      <c r="N235" s="48"/>
      <c r="O235" s="50"/>
      <c r="P235" s="50"/>
      <c r="Q235" s="50"/>
    </row>
    <row r="236" ht="37.5" spans="1:17">
      <c r="A236" s="44">
        <v>231</v>
      </c>
      <c r="B236" s="45" t="s">
        <v>97</v>
      </c>
      <c r="C236" s="45" t="s">
        <v>613</v>
      </c>
      <c r="D236" s="46">
        <v>2520403.7765</v>
      </c>
      <c r="E236" s="46">
        <v>1504092.0928</v>
      </c>
      <c r="F236" s="47">
        <f t="shared" si="3"/>
        <v>4024495.8693</v>
      </c>
      <c r="G236" s="48">
        <f>'LGCs Details'!E232-'ECOLOGY TO INDIVIDUAL LGCS'!D236</f>
        <v>84013459.2165</v>
      </c>
      <c r="H236" s="48">
        <v>0</v>
      </c>
      <c r="I236" s="50">
        <v>50136403.0919</v>
      </c>
      <c r="J236" s="50">
        <v>7310802.2884</v>
      </c>
      <c r="K236" s="50">
        <v>4024495.8693</v>
      </c>
      <c r="M236" s="48">
        <v>143513060.9843</v>
      </c>
      <c r="N236" s="48"/>
      <c r="O236" s="50"/>
      <c r="P236" s="50"/>
      <c r="Q236" s="50"/>
    </row>
    <row r="237" ht="18.75" spans="1:17">
      <c r="A237" s="44">
        <v>232</v>
      </c>
      <c r="B237" s="45" t="s">
        <v>97</v>
      </c>
      <c r="C237" s="45" t="s">
        <v>615</v>
      </c>
      <c r="D237" s="46">
        <v>2923878.5016</v>
      </c>
      <c r="E237" s="46">
        <v>1744872.2206</v>
      </c>
      <c r="F237" s="47">
        <f t="shared" si="3"/>
        <v>4668750.7222</v>
      </c>
      <c r="G237" s="48">
        <f>'LGCs Details'!E233-'ECOLOGY TO INDIVIDUAL LGCS'!D237</f>
        <v>97462616.7196</v>
      </c>
      <c r="H237" s="48">
        <v>0</v>
      </c>
      <c r="I237" s="50">
        <v>58162407.355</v>
      </c>
      <c r="J237" s="50">
        <v>7924951.1483</v>
      </c>
      <c r="K237" s="50">
        <v>4668750.7222</v>
      </c>
      <c r="M237" s="48">
        <v>158625477.5457</v>
      </c>
      <c r="N237" s="48"/>
      <c r="O237" s="50"/>
      <c r="P237" s="50"/>
      <c r="Q237" s="50"/>
    </row>
    <row r="238" ht="18.75" spans="1:17">
      <c r="A238" s="44">
        <v>233</v>
      </c>
      <c r="B238" s="45" t="s">
        <v>97</v>
      </c>
      <c r="C238" s="45" t="s">
        <v>617</v>
      </c>
      <c r="D238" s="46">
        <v>3218087.1716</v>
      </c>
      <c r="E238" s="46">
        <v>1920446.0467</v>
      </c>
      <c r="F238" s="47">
        <f t="shared" si="3"/>
        <v>5138533.2183</v>
      </c>
      <c r="G238" s="48">
        <f>'LGCs Details'!E234-'ECOLOGY TO INDIVIDUAL LGCS'!D238</f>
        <v>107269572.3862</v>
      </c>
      <c r="H238" s="48">
        <v>0</v>
      </c>
      <c r="I238" s="50">
        <v>64014868.2224</v>
      </c>
      <c r="J238" s="50">
        <v>8541393.1682</v>
      </c>
      <c r="K238" s="50">
        <v>5138533.2183</v>
      </c>
      <c r="M238" s="48">
        <v>173794322.1031</v>
      </c>
      <c r="N238" s="48"/>
      <c r="O238" s="50"/>
      <c r="P238" s="50"/>
      <c r="Q238" s="50"/>
    </row>
    <row r="239" ht="18.75" spans="1:17">
      <c r="A239" s="44">
        <v>234</v>
      </c>
      <c r="B239" s="45" t="s">
        <v>97</v>
      </c>
      <c r="C239" s="45" t="s">
        <v>619</v>
      </c>
      <c r="D239" s="46">
        <v>2341630.6536</v>
      </c>
      <c r="E239" s="46">
        <v>1397406.3137</v>
      </c>
      <c r="F239" s="47">
        <f t="shared" si="3"/>
        <v>3739036.9673</v>
      </c>
      <c r="G239" s="48">
        <f>'LGCs Details'!E235-'ECOLOGY TO INDIVIDUAL LGCS'!D239</f>
        <v>78054355.1216</v>
      </c>
      <c r="H239" s="48">
        <v>0</v>
      </c>
      <c r="I239" s="50">
        <v>46580210.4561</v>
      </c>
      <c r="J239" s="50">
        <v>7012978.1315</v>
      </c>
      <c r="K239" s="50">
        <v>3739036.9673</v>
      </c>
      <c r="M239" s="48">
        <v>136184475.0102</v>
      </c>
      <c r="N239" s="48"/>
      <c r="O239" s="50"/>
      <c r="P239" s="50"/>
      <c r="Q239" s="50"/>
    </row>
    <row r="240" ht="18.75" spans="1:17">
      <c r="A240" s="44">
        <v>235</v>
      </c>
      <c r="B240" s="45" t="s">
        <v>97</v>
      </c>
      <c r="C240" s="45" t="s">
        <v>621</v>
      </c>
      <c r="D240" s="46">
        <v>4017977.0554</v>
      </c>
      <c r="E240" s="46">
        <v>2397793.391</v>
      </c>
      <c r="F240" s="47">
        <f t="shared" si="3"/>
        <v>6415770.4464</v>
      </c>
      <c r="G240" s="48">
        <f>'LGCs Details'!E236-'ECOLOGY TO INDIVIDUAL LGCS'!D240</f>
        <v>133932568.5119</v>
      </c>
      <c r="H240" s="48">
        <v>0</v>
      </c>
      <c r="I240" s="50">
        <v>79926446.3654</v>
      </c>
      <c r="J240" s="50">
        <v>10613561.8299</v>
      </c>
      <c r="K240" s="50">
        <v>6415770.4464</v>
      </c>
      <c r="M240" s="48">
        <v>224784363.84</v>
      </c>
      <c r="N240" s="48"/>
      <c r="O240" s="50"/>
      <c r="P240" s="50"/>
      <c r="Q240" s="50"/>
    </row>
    <row r="241" ht="18.75" spans="1:17">
      <c r="A241" s="44">
        <v>236</v>
      </c>
      <c r="B241" s="45" t="s">
        <v>97</v>
      </c>
      <c r="C241" s="45" t="s">
        <v>623</v>
      </c>
      <c r="D241" s="46">
        <v>4135137.6233</v>
      </c>
      <c r="E241" s="46">
        <v>2467710.8722</v>
      </c>
      <c r="F241" s="47">
        <f t="shared" si="3"/>
        <v>6602848.4955</v>
      </c>
      <c r="G241" s="48">
        <f>'LGCs Details'!E237-'ECOLOGY TO INDIVIDUAL LGCS'!D241</f>
        <v>137837920.7778</v>
      </c>
      <c r="H241" s="48">
        <v>0</v>
      </c>
      <c r="I241" s="50">
        <v>82257029.075</v>
      </c>
      <c r="J241" s="50">
        <v>10656140.5562</v>
      </c>
      <c r="K241" s="50">
        <v>6602848.4955</v>
      </c>
      <c r="M241" s="48">
        <v>225832102.4106</v>
      </c>
      <c r="N241" s="48"/>
      <c r="O241" s="50"/>
      <c r="P241" s="50"/>
      <c r="Q241" s="50"/>
    </row>
    <row r="242" ht="18.75" spans="1:17">
      <c r="A242" s="44">
        <v>237</v>
      </c>
      <c r="B242" s="45" t="s">
        <v>97</v>
      </c>
      <c r="C242" s="45" t="s">
        <v>625</v>
      </c>
      <c r="D242" s="46">
        <v>3241150.9297</v>
      </c>
      <c r="E242" s="46">
        <v>1934209.7208</v>
      </c>
      <c r="F242" s="47">
        <f t="shared" si="3"/>
        <v>5175360.6505</v>
      </c>
      <c r="G242" s="48">
        <f>'LGCs Details'!E238-'ECOLOGY TO INDIVIDUAL LGCS'!D242</f>
        <v>108038364.3223</v>
      </c>
      <c r="H242" s="48">
        <v>0</v>
      </c>
      <c r="I242" s="50">
        <v>64473657.3588</v>
      </c>
      <c r="J242" s="50">
        <v>8363529.9446</v>
      </c>
      <c r="K242" s="50">
        <v>5175360.6505</v>
      </c>
      <c r="M242" s="48">
        <v>169417625.6671</v>
      </c>
      <c r="N242" s="48"/>
      <c r="O242" s="50"/>
      <c r="P242" s="50"/>
      <c r="Q242" s="50"/>
    </row>
    <row r="243" ht="37.5" spans="1:17">
      <c r="A243" s="44">
        <v>238</v>
      </c>
      <c r="B243" s="45" t="s">
        <v>97</v>
      </c>
      <c r="C243" s="45" t="s">
        <v>627</v>
      </c>
      <c r="D243" s="46">
        <v>3091005.2983</v>
      </c>
      <c r="E243" s="46">
        <v>1844607.8645</v>
      </c>
      <c r="F243" s="47">
        <f t="shared" si="3"/>
        <v>4935613.1628</v>
      </c>
      <c r="G243" s="48">
        <f>'LGCs Details'!E239-'ECOLOGY TO INDIVIDUAL LGCS'!D243</f>
        <v>103033509.9439</v>
      </c>
      <c r="H243" s="48">
        <v>0</v>
      </c>
      <c r="I243" s="50">
        <v>61486928.817</v>
      </c>
      <c r="J243" s="50">
        <v>8018743.7816</v>
      </c>
      <c r="K243" s="50">
        <v>4935613.1628</v>
      </c>
      <c r="M243" s="48">
        <v>160933441.3593</v>
      </c>
      <c r="N243" s="48"/>
      <c r="O243" s="50"/>
      <c r="P243" s="50"/>
      <c r="Q243" s="50"/>
    </row>
    <row r="244" ht="37.5" spans="1:17">
      <c r="A244" s="44">
        <v>239</v>
      </c>
      <c r="B244" s="45" t="s">
        <v>97</v>
      </c>
      <c r="C244" s="45" t="s">
        <v>629</v>
      </c>
      <c r="D244" s="46">
        <v>3373577.9547</v>
      </c>
      <c r="E244" s="46">
        <v>2013237.7095</v>
      </c>
      <c r="F244" s="47">
        <f t="shared" si="3"/>
        <v>5386815.6642</v>
      </c>
      <c r="G244" s="48">
        <f>'LGCs Details'!E240-'ECOLOGY TO INDIVIDUAL LGCS'!D244</f>
        <v>112452598.4888</v>
      </c>
      <c r="H244" s="48">
        <v>0</v>
      </c>
      <c r="I244" s="50">
        <v>67107923.6487</v>
      </c>
      <c r="J244" s="50">
        <v>7797871.8642</v>
      </c>
      <c r="K244" s="50">
        <v>5386815.6642</v>
      </c>
      <c r="M244" s="48">
        <v>155498426.1034</v>
      </c>
      <c r="N244" s="48"/>
      <c r="O244" s="50"/>
      <c r="P244" s="50"/>
      <c r="Q244" s="50"/>
    </row>
    <row r="245" ht="18.75" spans="1:17">
      <c r="A245" s="44">
        <v>240</v>
      </c>
      <c r="B245" s="45" t="s">
        <v>97</v>
      </c>
      <c r="C245" s="45" t="s">
        <v>631</v>
      </c>
      <c r="D245" s="46">
        <v>2959328.6723</v>
      </c>
      <c r="E245" s="46">
        <v>1766027.6886</v>
      </c>
      <c r="F245" s="47">
        <f t="shared" si="3"/>
        <v>4725356.3609</v>
      </c>
      <c r="G245" s="48">
        <f>'LGCs Details'!E241-'ECOLOGY TO INDIVIDUAL LGCS'!D245</f>
        <v>98644289.0758</v>
      </c>
      <c r="H245" s="48">
        <v>0</v>
      </c>
      <c r="I245" s="50">
        <v>58867589.6213</v>
      </c>
      <c r="J245" s="50">
        <v>8025145.52</v>
      </c>
      <c r="K245" s="50">
        <v>4725356.3609</v>
      </c>
      <c r="M245" s="48">
        <v>161090969.5146</v>
      </c>
      <c r="N245" s="48"/>
      <c r="O245" s="50"/>
      <c r="P245" s="50"/>
      <c r="Q245" s="50"/>
    </row>
    <row r="246" ht="18.75" spans="1:17">
      <c r="A246" s="44">
        <v>241</v>
      </c>
      <c r="B246" s="45" t="s">
        <v>97</v>
      </c>
      <c r="C246" s="45" t="s">
        <v>633</v>
      </c>
      <c r="D246" s="46">
        <v>2427051.35</v>
      </c>
      <c r="E246" s="46">
        <v>1448382.5085</v>
      </c>
      <c r="F246" s="47">
        <f t="shared" si="3"/>
        <v>3875433.8585</v>
      </c>
      <c r="G246" s="48">
        <f>'LGCs Details'!E242-'ECOLOGY TO INDIVIDUAL LGCS'!D246</f>
        <v>80901711.6677</v>
      </c>
      <c r="H246" s="48">
        <v>0</v>
      </c>
      <c r="I246" s="50">
        <v>48279416.9508</v>
      </c>
      <c r="J246" s="50">
        <v>7344399.4713</v>
      </c>
      <c r="K246" s="50">
        <v>3875433.8585</v>
      </c>
      <c r="M246" s="48">
        <v>144339789.9041</v>
      </c>
      <c r="N246" s="48"/>
      <c r="O246" s="50"/>
      <c r="P246" s="50"/>
      <c r="Q246" s="50"/>
    </row>
    <row r="247" ht="18.75" spans="1:17">
      <c r="A247" s="44">
        <v>242</v>
      </c>
      <c r="B247" s="45" t="s">
        <v>97</v>
      </c>
      <c r="C247" s="45" t="s">
        <v>635</v>
      </c>
      <c r="D247" s="46">
        <v>3020220.5491</v>
      </c>
      <c r="E247" s="46">
        <v>1802365.91</v>
      </c>
      <c r="F247" s="47">
        <f t="shared" si="3"/>
        <v>4822586.4591</v>
      </c>
      <c r="G247" s="48">
        <f>'LGCs Details'!E243-'ECOLOGY TO INDIVIDUAL LGCS'!D247</f>
        <v>100674018.3039</v>
      </c>
      <c r="H247" s="48">
        <v>0</v>
      </c>
      <c r="I247" s="50">
        <v>60078863.6683</v>
      </c>
      <c r="J247" s="50">
        <v>7624176.9366</v>
      </c>
      <c r="K247" s="50">
        <v>4822586.4591</v>
      </c>
      <c r="M247" s="48">
        <v>151224299.306</v>
      </c>
      <c r="N247" s="48"/>
      <c r="O247" s="50"/>
      <c r="P247" s="50"/>
      <c r="Q247" s="50"/>
    </row>
    <row r="248" ht="18.75" spans="1:17">
      <c r="A248" s="44">
        <v>243</v>
      </c>
      <c r="B248" s="45" t="s">
        <v>98</v>
      </c>
      <c r="C248" s="45" t="s">
        <v>639</v>
      </c>
      <c r="D248" s="46">
        <v>3548823.41</v>
      </c>
      <c r="E248" s="46">
        <v>2117818.2953</v>
      </c>
      <c r="F248" s="47">
        <f t="shared" si="3"/>
        <v>5666641.7053</v>
      </c>
      <c r="G248" s="48">
        <f>'LGCs Details'!E244-'ECOLOGY TO INDIVIDUAL LGCS'!D248</f>
        <v>118294113.6651</v>
      </c>
      <c r="H248" s="48">
        <v>0</v>
      </c>
      <c r="I248" s="50">
        <v>70593943.178</v>
      </c>
      <c r="J248" s="50">
        <v>7932375.5455</v>
      </c>
      <c r="K248" s="50">
        <v>5666641.7053</v>
      </c>
      <c r="M248" s="48">
        <v>186817716.5048</v>
      </c>
      <c r="N248" s="48"/>
      <c r="O248" s="50"/>
      <c r="P248" s="50"/>
      <c r="Q248" s="50"/>
    </row>
    <row r="249" ht="18.75" spans="1:17">
      <c r="A249" s="44">
        <v>244</v>
      </c>
      <c r="B249" s="45" t="s">
        <v>98</v>
      </c>
      <c r="C249" s="45" t="s">
        <v>641</v>
      </c>
      <c r="D249" s="46">
        <v>2700414.8085</v>
      </c>
      <c r="E249" s="46">
        <v>1611516.6143</v>
      </c>
      <c r="F249" s="47">
        <f t="shared" si="3"/>
        <v>4311931.4228</v>
      </c>
      <c r="G249" s="48">
        <f>'LGCs Details'!E245-'ECOLOGY TO INDIVIDUAL LGCS'!D249</f>
        <v>90013826.9497</v>
      </c>
      <c r="H249" s="48">
        <v>0</v>
      </c>
      <c r="I249" s="50">
        <v>53717220.4773</v>
      </c>
      <c r="J249" s="50">
        <v>6016297.0309</v>
      </c>
      <c r="K249" s="50">
        <v>4311931.4228</v>
      </c>
      <c r="M249" s="48">
        <v>139668599.1381</v>
      </c>
      <c r="N249" s="48"/>
      <c r="O249" s="50"/>
      <c r="P249" s="50"/>
      <c r="Q249" s="50"/>
    </row>
    <row r="250" ht="18.75" spans="1:17">
      <c r="A250" s="44">
        <v>245</v>
      </c>
      <c r="B250" s="45" t="s">
        <v>98</v>
      </c>
      <c r="C250" s="45" t="s">
        <v>643</v>
      </c>
      <c r="D250" s="46">
        <v>2574807.5505</v>
      </c>
      <c r="E250" s="46">
        <v>1536558.4329</v>
      </c>
      <c r="F250" s="47">
        <f t="shared" si="3"/>
        <v>4111365.9834</v>
      </c>
      <c r="G250" s="48">
        <f>'LGCs Details'!E246-'ECOLOGY TO INDIVIDUAL LGCS'!D250</f>
        <v>85826918.35</v>
      </c>
      <c r="H250" s="48">
        <v>0</v>
      </c>
      <c r="I250" s="50">
        <v>51218614.4299</v>
      </c>
      <c r="J250" s="50">
        <v>5284731.2121</v>
      </c>
      <c r="K250" s="50">
        <v>4111365.9834</v>
      </c>
      <c r="M250" s="48">
        <v>121666892.8465</v>
      </c>
      <c r="N250" s="48"/>
      <c r="O250" s="50"/>
      <c r="P250" s="50"/>
      <c r="Q250" s="50"/>
    </row>
    <row r="251" ht="18.75" spans="1:17">
      <c r="A251" s="44">
        <v>246</v>
      </c>
      <c r="B251" s="45" t="s">
        <v>98</v>
      </c>
      <c r="C251" s="45" t="s">
        <v>645</v>
      </c>
      <c r="D251" s="46">
        <v>2658628.5788</v>
      </c>
      <c r="E251" s="46">
        <v>1586579.9997</v>
      </c>
      <c r="F251" s="47">
        <f t="shared" si="3"/>
        <v>4245208.5785</v>
      </c>
      <c r="G251" s="48">
        <f>'LGCs Details'!E247-'ECOLOGY TO INDIVIDUAL LGCS'!D251</f>
        <v>88620952.626</v>
      </c>
      <c r="H251" s="48">
        <v>0</v>
      </c>
      <c r="I251" s="50">
        <v>52885999.9895</v>
      </c>
      <c r="J251" s="50">
        <v>5894019.0505</v>
      </c>
      <c r="K251" s="50">
        <v>4245208.5785</v>
      </c>
      <c r="M251" s="48">
        <v>136659693.8123</v>
      </c>
      <c r="N251" s="48"/>
      <c r="O251" s="50"/>
      <c r="P251" s="50"/>
      <c r="Q251" s="50"/>
    </row>
    <row r="252" ht="37.5" spans="1:17">
      <c r="A252" s="44">
        <v>247</v>
      </c>
      <c r="B252" s="45" t="s">
        <v>98</v>
      </c>
      <c r="C252" s="45" t="s">
        <v>647</v>
      </c>
      <c r="D252" s="46">
        <v>2816005.7543</v>
      </c>
      <c r="E252" s="46">
        <v>1680497.398</v>
      </c>
      <c r="F252" s="47">
        <f t="shared" si="3"/>
        <v>4496503.1523</v>
      </c>
      <c r="G252" s="48">
        <f>'LGCs Details'!E248-'ECOLOGY TO INDIVIDUAL LGCS'!D252</f>
        <v>93866858.4774</v>
      </c>
      <c r="H252" s="48">
        <v>0</v>
      </c>
      <c r="I252" s="50">
        <v>56016579.9323</v>
      </c>
      <c r="J252" s="50">
        <v>6220340.498</v>
      </c>
      <c r="K252" s="50">
        <v>4496503.1523</v>
      </c>
      <c r="M252" s="48">
        <v>144689515.1944</v>
      </c>
      <c r="N252" s="48"/>
      <c r="O252" s="50"/>
      <c r="P252" s="50"/>
      <c r="Q252" s="50"/>
    </row>
    <row r="253" ht="18.75" spans="1:17">
      <c r="A253" s="44">
        <v>248</v>
      </c>
      <c r="B253" s="45" t="s">
        <v>98</v>
      </c>
      <c r="C253" s="45" t="s">
        <v>649</v>
      </c>
      <c r="D253" s="46">
        <v>2870659.5388</v>
      </c>
      <c r="E253" s="46">
        <v>1713112.936</v>
      </c>
      <c r="F253" s="47">
        <f t="shared" si="3"/>
        <v>4583772.4748</v>
      </c>
      <c r="G253" s="48">
        <f>'LGCs Details'!E249-'ECOLOGY TO INDIVIDUAL LGCS'!D253</f>
        <v>95688651.2946</v>
      </c>
      <c r="H253" s="48">
        <v>0</v>
      </c>
      <c r="I253" s="50">
        <v>57103764.532</v>
      </c>
      <c r="J253" s="50">
        <v>6394895.3606</v>
      </c>
      <c r="K253" s="50">
        <v>4583772.4748</v>
      </c>
      <c r="M253" s="48">
        <v>148984802.4904</v>
      </c>
      <c r="N253" s="48"/>
      <c r="O253" s="50"/>
      <c r="P253" s="50"/>
      <c r="Q253" s="50"/>
    </row>
    <row r="254" ht="18.75" spans="1:17">
      <c r="A254" s="44">
        <v>249</v>
      </c>
      <c r="B254" s="45" t="s">
        <v>98</v>
      </c>
      <c r="C254" s="45" t="s">
        <v>651</v>
      </c>
      <c r="D254" s="46">
        <v>2365441.2855</v>
      </c>
      <c r="E254" s="46">
        <v>1411615.6969</v>
      </c>
      <c r="F254" s="47">
        <f t="shared" si="3"/>
        <v>3777056.9824</v>
      </c>
      <c r="G254" s="48">
        <f>'LGCs Details'!E250-'ECOLOGY TO INDIVIDUAL LGCS'!D254</f>
        <v>78848042.8496</v>
      </c>
      <c r="H254" s="48">
        <v>0</v>
      </c>
      <c r="I254" s="50">
        <v>47053856.5627</v>
      </c>
      <c r="J254" s="50">
        <v>5367655.2224</v>
      </c>
      <c r="K254" s="50">
        <v>3777056.9824</v>
      </c>
      <c r="M254" s="48">
        <v>123707411.4709</v>
      </c>
      <c r="N254" s="48"/>
      <c r="O254" s="50"/>
      <c r="P254" s="50"/>
      <c r="Q254" s="50"/>
    </row>
    <row r="255" ht="18.75" spans="1:17">
      <c r="A255" s="44">
        <v>250</v>
      </c>
      <c r="B255" s="45" t="s">
        <v>98</v>
      </c>
      <c r="C255" s="45" t="s">
        <v>653</v>
      </c>
      <c r="D255" s="46">
        <v>2914034.4374</v>
      </c>
      <c r="E255" s="46">
        <v>1738997.6146</v>
      </c>
      <c r="F255" s="47">
        <f t="shared" si="3"/>
        <v>4653032.052</v>
      </c>
      <c r="G255" s="48">
        <f>'LGCs Details'!E251-'ECOLOGY TO INDIVIDUAL LGCS'!D255</f>
        <v>97134481.2455</v>
      </c>
      <c r="H255" s="48">
        <v>0</v>
      </c>
      <c r="I255" s="50">
        <v>57966587.1548</v>
      </c>
      <c r="J255" s="50">
        <v>6146732.4502</v>
      </c>
      <c r="K255" s="50">
        <v>4653032.052</v>
      </c>
      <c r="M255" s="48">
        <v>142878235.3036</v>
      </c>
      <c r="N255" s="48"/>
      <c r="O255" s="50"/>
      <c r="P255" s="50"/>
      <c r="Q255" s="50"/>
    </row>
    <row r="256" ht="18.75" spans="1:17">
      <c r="A256" s="44">
        <v>251</v>
      </c>
      <c r="B256" s="45" t="s">
        <v>98</v>
      </c>
      <c r="C256" s="45" t="s">
        <v>655</v>
      </c>
      <c r="D256" s="46">
        <v>3117901.0209</v>
      </c>
      <c r="E256" s="46">
        <v>1860658.326</v>
      </c>
      <c r="F256" s="47">
        <f t="shared" si="3"/>
        <v>4978559.3469</v>
      </c>
      <c r="G256" s="48">
        <f>'LGCs Details'!E252-'ECOLOGY TO INDIVIDUAL LGCS'!D256</f>
        <v>103930034.0296</v>
      </c>
      <c r="H256" s="48">
        <v>0</v>
      </c>
      <c r="I256" s="50">
        <v>62021944.1986</v>
      </c>
      <c r="J256" s="50">
        <v>6890707.6089</v>
      </c>
      <c r="K256" s="50">
        <v>4978559.3469</v>
      </c>
      <c r="M256" s="48">
        <v>161185299.3441</v>
      </c>
      <c r="N256" s="48"/>
      <c r="O256" s="50"/>
      <c r="P256" s="50"/>
      <c r="Q256" s="50"/>
    </row>
    <row r="257" ht="18.75" spans="1:17">
      <c r="A257" s="44">
        <v>252</v>
      </c>
      <c r="B257" s="45" t="s">
        <v>98</v>
      </c>
      <c r="C257" s="45" t="s">
        <v>657</v>
      </c>
      <c r="D257" s="46">
        <v>2722612.2869</v>
      </c>
      <c r="E257" s="46">
        <v>1624763.3219</v>
      </c>
      <c r="F257" s="47">
        <f t="shared" si="3"/>
        <v>4347375.6088</v>
      </c>
      <c r="G257" s="48">
        <f>'LGCs Details'!E253-'ECOLOGY TO INDIVIDUAL LGCS'!D257</f>
        <v>90753742.8975</v>
      </c>
      <c r="H257" s="48">
        <v>0</v>
      </c>
      <c r="I257" s="50">
        <v>54158777.3964</v>
      </c>
      <c r="J257" s="50">
        <v>6006288.3429</v>
      </c>
      <c r="K257" s="50">
        <v>4347375.6088</v>
      </c>
      <c r="M257" s="48">
        <v>139422314.4474</v>
      </c>
      <c r="N257" s="48"/>
      <c r="O257" s="50"/>
      <c r="P257" s="50"/>
      <c r="Q257" s="50"/>
    </row>
    <row r="258" ht="18.75" spans="1:17">
      <c r="A258" s="44">
        <v>253</v>
      </c>
      <c r="B258" s="45" t="s">
        <v>98</v>
      </c>
      <c r="C258" s="45" t="s">
        <v>659</v>
      </c>
      <c r="D258" s="46">
        <v>2917727.9759</v>
      </c>
      <c r="E258" s="46">
        <v>1741201.7941</v>
      </c>
      <c r="F258" s="47">
        <f t="shared" si="3"/>
        <v>4658929.77</v>
      </c>
      <c r="G258" s="48">
        <f>'LGCs Details'!E254-'ECOLOGY TO INDIVIDUAL LGCS'!D258</f>
        <v>97257599.198</v>
      </c>
      <c r="H258" s="48">
        <v>0</v>
      </c>
      <c r="I258" s="50">
        <v>58040059.8024</v>
      </c>
      <c r="J258" s="50">
        <v>6258070.1464</v>
      </c>
      <c r="K258" s="50">
        <v>4658929.77</v>
      </c>
      <c r="M258" s="48">
        <v>145617932.0653</v>
      </c>
      <c r="N258" s="48"/>
      <c r="O258" s="50"/>
      <c r="P258" s="50"/>
      <c r="Q258" s="50"/>
    </row>
    <row r="259" ht="18.75" spans="1:17">
      <c r="A259" s="44">
        <v>254</v>
      </c>
      <c r="B259" s="45" t="s">
        <v>98</v>
      </c>
      <c r="C259" s="45" t="s">
        <v>661</v>
      </c>
      <c r="D259" s="46">
        <v>2047545.6209</v>
      </c>
      <c r="E259" s="46">
        <v>1221906.2702</v>
      </c>
      <c r="F259" s="47">
        <f t="shared" si="3"/>
        <v>3269451.8911</v>
      </c>
      <c r="G259" s="48">
        <f>'LGCs Details'!E255-'ECOLOGY TO INDIVIDUAL LGCS'!D259</f>
        <v>68251520.6962</v>
      </c>
      <c r="H259" s="48">
        <v>0</v>
      </c>
      <c r="I259" s="50">
        <v>40730209.0066</v>
      </c>
      <c r="J259" s="50">
        <v>4766250.1215</v>
      </c>
      <c r="K259" s="50">
        <v>3269451.8911</v>
      </c>
      <c r="M259" s="48">
        <v>108908581.7411</v>
      </c>
      <c r="N259" s="48"/>
      <c r="O259" s="50"/>
      <c r="P259" s="50"/>
      <c r="Q259" s="50"/>
    </row>
    <row r="260" ht="37.5" spans="1:17">
      <c r="A260" s="44">
        <v>255</v>
      </c>
      <c r="B260" s="45" t="s">
        <v>98</v>
      </c>
      <c r="C260" s="45" t="s">
        <v>663</v>
      </c>
      <c r="D260" s="46">
        <v>2595125.9073</v>
      </c>
      <c r="E260" s="46">
        <v>1548683.744</v>
      </c>
      <c r="F260" s="47">
        <f t="shared" si="3"/>
        <v>4143809.6513</v>
      </c>
      <c r="G260" s="48">
        <f>'LGCs Details'!E256-'ECOLOGY TO INDIVIDUAL LGCS'!D260</f>
        <v>86504196.9096</v>
      </c>
      <c r="H260" s="48">
        <v>0</v>
      </c>
      <c r="I260" s="50">
        <v>51622791.4651</v>
      </c>
      <c r="J260" s="50">
        <v>5788844.2219</v>
      </c>
      <c r="K260" s="50">
        <v>4143809.6513</v>
      </c>
      <c r="M260" s="48">
        <v>134071647.2897</v>
      </c>
      <c r="N260" s="48"/>
      <c r="O260" s="50"/>
      <c r="P260" s="50"/>
      <c r="Q260" s="50"/>
    </row>
    <row r="261" ht="18.75" spans="1:17">
      <c r="A261" s="44">
        <v>256</v>
      </c>
      <c r="B261" s="45" t="s">
        <v>98</v>
      </c>
      <c r="C261" s="45" t="s">
        <v>665</v>
      </c>
      <c r="D261" s="46">
        <v>2532420.2431</v>
      </c>
      <c r="E261" s="46">
        <v>1511263.1154</v>
      </c>
      <c r="F261" s="47">
        <f t="shared" si="3"/>
        <v>4043683.3585</v>
      </c>
      <c r="G261" s="48">
        <f>'LGCs Details'!E257-'ECOLOGY TO INDIVIDUAL LGCS'!D261</f>
        <v>84414008.1042</v>
      </c>
      <c r="H261" s="48">
        <v>0</v>
      </c>
      <c r="I261" s="50">
        <v>50375437.1785</v>
      </c>
      <c r="J261" s="50">
        <v>5604973.3968</v>
      </c>
      <c r="K261" s="50">
        <v>4043683.3585</v>
      </c>
      <c r="M261" s="48">
        <v>129547121.2602</v>
      </c>
      <c r="N261" s="48"/>
      <c r="O261" s="50"/>
      <c r="P261" s="50"/>
      <c r="Q261" s="50"/>
    </row>
    <row r="262" ht="18.75" spans="1:17">
      <c r="A262" s="44">
        <v>257</v>
      </c>
      <c r="B262" s="45" t="s">
        <v>98</v>
      </c>
      <c r="C262" s="45" t="s">
        <v>667</v>
      </c>
      <c r="D262" s="46">
        <v>2716054.8705</v>
      </c>
      <c r="E262" s="46">
        <v>1620850.0766</v>
      </c>
      <c r="F262" s="47">
        <f t="shared" si="3"/>
        <v>4336904.9471</v>
      </c>
      <c r="G262" s="48">
        <f>'LGCs Details'!E258-'ECOLOGY TO INDIVIDUAL LGCS'!D262</f>
        <v>90535162.3513</v>
      </c>
      <c r="H262" s="48">
        <v>0</v>
      </c>
      <c r="I262" s="50">
        <v>54028335.8877</v>
      </c>
      <c r="J262" s="50">
        <v>5996028.8405</v>
      </c>
      <c r="K262" s="50">
        <v>4336904.9471</v>
      </c>
      <c r="M262" s="48">
        <v>139169857.9447</v>
      </c>
      <c r="N262" s="48"/>
      <c r="O262" s="50"/>
      <c r="P262" s="50"/>
      <c r="Q262" s="50"/>
    </row>
    <row r="263" ht="18.75" spans="1:17">
      <c r="A263" s="44">
        <v>258</v>
      </c>
      <c r="B263" s="45" t="s">
        <v>98</v>
      </c>
      <c r="C263" s="45" t="s">
        <v>669</v>
      </c>
      <c r="D263" s="46">
        <v>2640217.1773</v>
      </c>
      <c r="E263" s="46">
        <v>1575592.6954</v>
      </c>
      <c r="F263" s="47">
        <f t="shared" ref="F263:F326" si="4">D263+E263</f>
        <v>4215809.8727</v>
      </c>
      <c r="G263" s="48">
        <f>'LGCs Details'!E259-'ECOLOGY TO INDIVIDUAL LGCS'!D263</f>
        <v>88007239.2443</v>
      </c>
      <c r="H263" s="48">
        <v>0</v>
      </c>
      <c r="I263" s="50">
        <v>52519756.5116</v>
      </c>
      <c r="J263" s="50">
        <v>5849290.4867</v>
      </c>
      <c r="K263" s="50">
        <v>4215809.8727</v>
      </c>
      <c r="M263" s="48">
        <v>135559053.9954</v>
      </c>
      <c r="N263" s="48"/>
      <c r="O263" s="50"/>
      <c r="P263" s="50"/>
      <c r="Q263" s="50"/>
    </row>
    <row r="264" ht="18.75" spans="1:17">
      <c r="A264" s="44">
        <v>259</v>
      </c>
      <c r="B264" s="45" t="s">
        <v>99</v>
      </c>
      <c r="C264" s="45" t="s">
        <v>673</v>
      </c>
      <c r="D264" s="46">
        <v>3307326.6805</v>
      </c>
      <c r="E264" s="46">
        <v>1973701.1802</v>
      </c>
      <c r="F264" s="47">
        <f t="shared" si="4"/>
        <v>5281027.8607</v>
      </c>
      <c r="G264" s="48">
        <f>'LGCs Details'!E260-'ECOLOGY TO INDIVIDUAL LGCS'!D264</f>
        <v>110244222.6849</v>
      </c>
      <c r="H264" s="48">
        <v>0</v>
      </c>
      <c r="I264" s="50">
        <v>65790039.3417</v>
      </c>
      <c r="J264" s="50">
        <v>7544388.5228</v>
      </c>
      <c r="K264" s="50">
        <v>5281027.8607</v>
      </c>
      <c r="M264" s="48">
        <v>154666435.8431</v>
      </c>
      <c r="N264" s="48"/>
      <c r="O264" s="50"/>
      <c r="P264" s="50"/>
      <c r="Q264" s="50"/>
    </row>
    <row r="265" ht="18.75" spans="1:17">
      <c r="A265" s="44">
        <v>260</v>
      </c>
      <c r="B265" s="45" t="s">
        <v>99</v>
      </c>
      <c r="C265" s="45" t="s">
        <v>675</v>
      </c>
      <c r="D265" s="46">
        <v>2786660.4163</v>
      </c>
      <c r="E265" s="46">
        <v>1662985.0885</v>
      </c>
      <c r="F265" s="47">
        <f t="shared" si="4"/>
        <v>4449645.5048</v>
      </c>
      <c r="G265" s="48">
        <f>'LGCs Details'!E261-'ECOLOGY TO INDIVIDUAL LGCS'!D265</f>
        <v>92888680.5449</v>
      </c>
      <c r="H265" s="48">
        <v>0</v>
      </c>
      <c r="I265" s="50">
        <v>55432836.2849</v>
      </c>
      <c r="J265" s="50">
        <v>6775093.0556</v>
      </c>
      <c r="K265" s="50">
        <v>4449645.5048</v>
      </c>
      <c r="M265" s="48">
        <v>135736312.6806</v>
      </c>
      <c r="N265" s="48"/>
      <c r="O265" s="50"/>
      <c r="P265" s="50"/>
      <c r="Q265" s="50"/>
    </row>
    <row r="266" ht="18.75" spans="1:17">
      <c r="A266" s="44">
        <v>261</v>
      </c>
      <c r="B266" s="45" t="s">
        <v>99</v>
      </c>
      <c r="C266" s="45" t="s">
        <v>677</v>
      </c>
      <c r="D266" s="46">
        <v>3772040.2295</v>
      </c>
      <c r="E266" s="46">
        <v>2251026.5758</v>
      </c>
      <c r="F266" s="47">
        <f t="shared" si="4"/>
        <v>6023066.8053</v>
      </c>
      <c r="G266" s="48">
        <f>'LGCs Details'!E262-'ECOLOGY TO INDIVIDUAL LGCS'!D266</f>
        <v>125734674.3156</v>
      </c>
      <c r="H266" s="48">
        <v>0</v>
      </c>
      <c r="I266" s="50">
        <v>75034219.1943</v>
      </c>
      <c r="J266" s="50">
        <v>8511277.9445</v>
      </c>
      <c r="K266" s="50">
        <v>6023066.8053</v>
      </c>
      <c r="M266" s="48">
        <v>178458771.3233</v>
      </c>
      <c r="N266" s="48"/>
      <c r="O266" s="50"/>
      <c r="P266" s="50"/>
      <c r="Q266" s="50"/>
    </row>
    <row r="267" ht="18.75" spans="1:17">
      <c r="A267" s="44">
        <v>262</v>
      </c>
      <c r="B267" s="45" t="s">
        <v>99</v>
      </c>
      <c r="C267" s="45" t="s">
        <v>679</v>
      </c>
      <c r="D267" s="46">
        <v>3545856.3786</v>
      </c>
      <c r="E267" s="46">
        <v>2116047.671</v>
      </c>
      <c r="F267" s="47">
        <f t="shared" si="4"/>
        <v>5661904.0496</v>
      </c>
      <c r="G267" s="48">
        <f>'LGCs Details'!E263-'ECOLOGY TO INDIVIDUAL LGCS'!D267</f>
        <v>118195212.6204</v>
      </c>
      <c r="H267" s="48">
        <v>0</v>
      </c>
      <c r="I267" s="50">
        <v>70534922.3651</v>
      </c>
      <c r="J267" s="50">
        <v>8102366.9059</v>
      </c>
      <c r="K267" s="50">
        <v>5661904.0496</v>
      </c>
      <c r="M267" s="48">
        <v>168396660.3995</v>
      </c>
      <c r="N267" s="48"/>
      <c r="O267" s="50"/>
      <c r="P267" s="50"/>
      <c r="Q267" s="50"/>
    </row>
    <row r="268" ht="18.75" spans="1:17">
      <c r="A268" s="44">
        <v>263</v>
      </c>
      <c r="B268" s="45" t="s">
        <v>99</v>
      </c>
      <c r="C268" s="45" t="s">
        <v>681</v>
      </c>
      <c r="D268" s="46">
        <v>3428434.7677</v>
      </c>
      <c r="E268" s="46">
        <v>2045974.408</v>
      </c>
      <c r="F268" s="47">
        <f t="shared" si="4"/>
        <v>5474409.1757</v>
      </c>
      <c r="G268" s="48">
        <f>'LGCs Details'!E264-'ECOLOGY TO INDIVIDUAL LGCS'!D268</f>
        <v>114281158.924</v>
      </c>
      <c r="H268" s="48">
        <v>0</v>
      </c>
      <c r="I268" s="50">
        <v>68199146.935</v>
      </c>
      <c r="J268" s="50">
        <v>7551423.2689</v>
      </c>
      <c r="K268" s="50">
        <v>5474409.1757</v>
      </c>
      <c r="M268" s="48">
        <v>154839540.4765</v>
      </c>
      <c r="N268" s="48"/>
      <c r="O268" s="50"/>
      <c r="P268" s="50"/>
      <c r="Q268" s="50"/>
    </row>
    <row r="269" ht="18.75" spans="1:17">
      <c r="A269" s="44">
        <v>264</v>
      </c>
      <c r="B269" s="45" t="s">
        <v>99</v>
      </c>
      <c r="C269" s="45" t="s">
        <v>683</v>
      </c>
      <c r="D269" s="46">
        <v>3296331.2807</v>
      </c>
      <c r="E269" s="46">
        <v>1967139.4959</v>
      </c>
      <c r="F269" s="47">
        <f t="shared" si="4"/>
        <v>5263470.7766</v>
      </c>
      <c r="G269" s="48">
        <f>'LGCs Details'!E265-'ECOLOGY TO INDIVIDUAL LGCS'!D269</f>
        <v>109877709.3578</v>
      </c>
      <c r="H269" s="48">
        <v>0</v>
      </c>
      <c r="I269" s="50">
        <v>65571316.5314</v>
      </c>
      <c r="J269" s="50">
        <v>7205000.8407</v>
      </c>
      <c r="K269" s="50">
        <v>5263470.7766</v>
      </c>
      <c r="M269" s="48">
        <v>146315092.4423</v>
      </c>
      <c r="N269" s="48"/>
      <c r="O269" s="50"/>
      <c r="P269" s="50"/>
      <c r="Q269" s="50"/>
    </row>
    <row r="270" ht="18.75" spans="1:17">
      <c r="A270" s="44">
        <v>265</v>
      </c>
      <c r="B270" s="45" t="s">
        <v>99</v>
      </c>
      <c r="C270" s="45" t="s">
        <v>685</v>
      </c>
      <c r="D270" s="46">
        <v>3328259.2663</v>
      </c>
      <c r="E270" s="46">
        <v>1986193.0425</v>
      </c>
      <c r="F270" s="47">
        <f t="shared" si="4"/>
        <v>5314452.3088</v>
      </c>
      <c r="G270" s="48">
        <f>'LGCs Details'!E266-'ECOLOGY TO INDIVIDUAL LGCS'!D270</f>
        <v>110941975.5444</v>
      </c>
      <c r="H270" s="48">
        <v>0</v>
      </c>
      <c r="I270" s="50">
        <v>66206434.7495</v>
      </c>
      <c r="J270" s="50">
        <v>7677129.0457</v>
      </c>
      <c r="K270" s="50">
        <v>5314452.3088</v>
      </c>
      <c r="M270" s="48">
        <v>157932793.9003</v>
      </c>
      <c r="N270" s="48"/>
      <c r="O270" s="50"/>
      <c r="P270" s="50"/>
      <c r="Q270" s="50"/>
    </row>
    <row r="271" ht="37.5" spans="1:17">
      <c r="A271" s="44">
        <v>266</v>
      </c>
      <c r="B271" s="45" t="s">
        <v>99</v>
      </c>
      <c r="C271" s="45" t="s">
        <v>687</v>
      </c>
      <c r="D271" s="46">
        <v>3602232.5092</v>
      </c>
      <c r="E271" s="46">
        <v>2149691.0471</v>
      </c>
      <c r="F271" s="47">
        <f t="shared" si="4"/>
        <v>5751923.5563</v>
      </c>
      <c r="G271" s="48">
        <f>'LGCs Details'!E267-'ECOLOGY TO INDIVIDUAL LGCS'!D271</f>
        <v>120074416.9724</v>
      </c>
      <c r="H271" s="48">
        <v>0</v>
      </c>
      <c r="I271" s="50">
        <v>71656368.2354</v>
      </c>
      <c r="J271" s="50">
        <v>8276491.801</v>
      </c>
      <c r="K271" s="50">
        <v>5751923.5563</v>
      </c>
      <c r="M271" s="48">
        <v>172681367.4462</v>
      </c>
      <c r="N271" s="48"/>
      <c r="O271" s="50"/>
      <c r="P271" s="50"/>
      <c r="Q271" s="50"/>
    </row>
    <row r="272" ht="37.5" spans="1:17">
      <c r="A272" s="44">
        <v>267</v>
      </c>
      <c r="B272" s="45" t="s">
        <v>99</v>
      </c>
      <c r="C272" s="45" t="s">
        <v>689</v>
      </c>
      <c r="D272" s="46">
        <v>3277766.2628</v>
      </c>
      <c r="E272" s="46">
        <v>1956060.5185</v>
      </c>
      <c r="F272" s="47">
        <f t="shared" si="4"/>
        <v>5233826.7813</v>
      </c>
      <c r="G272" s="48">
        <f>'LGCs Details'!E268-'ECOLOGY TO INDIVIDUAL LGCS'!D272</f>
        <v>109258875.4261</v>
      </c>
      <c r="H272" s="48">
        <v>0</v>
      </c>
      <c r="I272" s="50">
        <v>65202017.2817</v>
      </c>
      <c r="J272" s="50">
        <v>6937584.941</v>
      </c>
      <c r="K272" s="50">
        <v>5233826.7813</v>
      </c>
      <c r="M272" s="48">
        <v>139734765.2062</v>
      </c>
      <c r="N272" s="48"/>
      <c r="O272" s="50"/>
      <c r="P272" s="50"/>
      <c r="Q272" s="50"/>
    </row>
    <row r="273" ht="18.75" spans="1:17">
      <c r="A273" s="44">
        <v>268</v>
      </c>
      <c r="B273" s="45" t="s">
        <v>99</v>
      </c>
      <c r="C273" s="45" t="s">
        <v>691</v>
      </c>
      <c r="D273" s="46">
        <v>3065260.5115</v>
      </c>
      <c r="E273" s="46">
        <v>1829244.2428</v>
      </c>
      <c r="F273" s="47">
        <f t="shared" si="4"/>
        <v>4894504.7543</v>
      </c>
      <c r="G273" s="48">
        <f>'LGCs Details'!E269-'ECOLOGY TO INDIVIDUAL LGCS'!D273</f>
        <v>102175350.3835</v>
      </c>
      <c r="H273" s="48">
        <v>0</v>
      </c>
      <c r="I273" s="50">
        <v>60974808.0921</v>
      </c>
      <c r="J273" s="50">
        <v>6950567.5709</v>
      </c>
      <c r="K273" s="50">
        <v>4894504.7543</v>
      </c>
      <c r="M273" s="48">
        <v>140054229.9541</v>
      </c>
      <c r="N273" s="48"/>
      <c r="O273" s="50"/>
      <c r="P273" s="50"/>
      <c r="Q273" s="50"/>
    </row>
    <row r="274" ht="18.75" spans="1:17">
      <c r="A274" s="44">
        <v>269</v>
      </c>
      <c r="B274" s="45" t="s">
        <v>99</v>
      </c>
      <c r="C274" s="45" t="s">
        <v>693</v>
      </c>
      <c r="D274" s="46">
        <v>3209121.7094</v>
      </c>
      <c r="E274" s="46">
        <v>1915095.7608</v>
      </c>
      <c r="F274" s="47">
        <f t="shared" si="4"/>
        <v>5124217.4702</v>
      </c>
      <c r="G274" s="48">
        <f>'LGCs Details'!E270-'ECOLOGY TO INDIVIDUAL LGCS'!D274</f>
        <v>106970723.6483</v>
      </c>
      <c r="H274" s="48">
        <v>0</v>
      </c>
      <c r="I274" s="50">
        <v>63836525.36</v>
      </c>
      <c r="J274" s="50">
        <v>6954855.3024</v>
      </c>
      <c r="K274" s="50">
        <v>5124217.4702</v>
      </c>
      <c r="M274" s="48">
        <v>140159738.5507</v>
      </c>
      <c r="N274" s="48"/>
      <c r="O274" s="50"/>
      <c r="P274" s="50"/>
      <c r="Q274" s="50"/>
    </row>
    <row r="275" ht="18.75" spans="1:17">
      <c r="A275" s="44">
        <v>270</v>
      </c>
      <c r="B275" s="45" t="s">
        <v>99</v>
      </c>
      <c r="C275" s="45" t="s">
        <v>695</v>
      </c>
      <c r="D275" s="46">
        <v>3115832.2102</v>
      </c>
      <c r="E275" s="46">
        <v>1859423.7294</v>
      </c>
      <c r="F275" s="47">
        <f t="shared" si="4"/>
        <v>4975255.9396</v>
      </c>
      <c r="G275" s="48">
        <f>'LGCs Details'!E271-'ECOLOGY TO INDIVIDUAL LGCS'!D275</f>
        <v>103861073.6747</v>
      </c>
      <c r="H275" s="48">
        <v>0</v>
      </c>
      <c r="I275" s="50">
        <v>61980790.9813</v>
      </c>
      <c r="J275" s="50">
        <v>6930024.6791</v>
      </c>
      <c r="K275" s="50">
        <v>4975255.9396</v>
      </c>
      <c r="M275" s="48">
        <v>139548729.157</v>
      </c>
      <c r="N275" s="48"/>
      <c r="O275" s="50"/>
      <c r="P275" s="50"/>
      <c r="Q275" s="50"/>
    </row>
    <row r="276" ht="18.75" spans="1:17">
      <c r="A276" s="44">
        <v>271</v>
      </c>
      <c r="B276" s="45" t="s">
        <v>99</v>
      </c>
      <c r="C276" s="45" t="s">
        <v>697</v>
      </c>
      <c r="D276" s="46">
        <v>4035410.3186</v>
      </c>
      <c r="E276" s="46">
        <v>2408196.9754</v>
      </c>
      <c r="F276" s="47">
        <f t="shared" si="4"/>
        <v>6443607.294</v>
      </c>
      <c r="G276" s="48">
        <f>'LGCs Details'!E272-'ECOLOGY TO INDIVIDUAL LGCS'!D276</f>
        <v>134513677.287</v>
      </c>
      <c r="H276" s="48">
        <v>0</v>
      </c>
      <c r="I276" s="50">
        <v>80273232.512</v>
      </c>
      <c r="J276" s="50">
        <v>8876081.4835</v>
      </c>
      <c r="K276" s="50">
        <v>6443607.294</v>
      </c>
      <c r="M276" s="48">
        <v>187435525.0125</v>
      </c>
      <c r="N276" s="48"/>
      <c r="O276" s="50"/>
      <c r="P276" s="50"/>
      <c r="Q276" s="50"/>
    </row>
    <row r="277" ht="18.75" spans="1:17">
      <c r="A277" s="44">
        <v>272</v>
      </c>
      <c r="B277" s="45" t="s">
        <v>99</v>
      </c>
      <c r="C277" s="45" t="s">
        <v>698</v>
      </c>
      <c r="D277" s="46">
        <v>2768859.0992</v>
      </c>
      <c r="E277" s="46">
        <v>1652361.862</v>
      </c>
      <c r="F277" s="47">
        <f t="shared" si="4"/>
        <v>4421220.9612</v>
      </c>
      <c r="G277" s="48">
        <f>'LGCs Details'!E273-'ECOLOGY TO INDIVIDUAL LGCS'!D277</f>
        <v>92295303.3079</v>
      </c>
      <c r="H277" s="48">
        <v>0</v>
      </c>
      <c r="I277" s="50">
        <v>55078728.7333</v>
      </c>
      <c r="J277" s="50">
        <v>6689863.9418</v>
      </c>
      <c r="K277" s="50">
        <v>4421220.9612</v>
      </c>
      <c r="M277" s="48">
        <v>133639072.1644</v>
      </c>
      <c r="N277" s="48"/>
      <c r="O277" s="50"/>
      <c r="P277" s="50"/>
      <c r="Q277" s="50"/>
    </row>
    <row r="278" ht="18.75" spans="1:17">
      <c r="A278" s="44">
        <v>273</v>
      </c>
      <c r="B278" s="45" t="s">
        <v>99</v>
      </c>
      <c r="C278" s="45" t="s">
        <v>700</v>
      </c>
      <c r="D278" s="46">
        <v>3064679.2482</v>
      </c>
      <c r="E278" s="46">
        <v>1828897.3644</v>
      </c>
      <c r="F278" s="47">
        <f t="shared" si="4"/>
        <v>4893576.6126</v>
      </c>
      <c r="G278" s="48">
        <f>'LGCs Details'!E274-'ECOLOGY TO INDIVIDUAL LGCS'!D278</f>
        <v>102155974.9401</v>
      </c>
      <c r="H278" s="48">
        <v>0</v>
      </c>
      <c r="I278" s="50">
        <v>60963245.48</v>
      </c>
      <c r="J278" s="50">
        <v>7309482.9438</v>
      </c>
      <c r="K278" s="50">
        <v>4893576.6126</v>
      </c>
      <c r="M278" s="48">
        <v>148886093.0078</v>
      </c>
      <c r="N278" s="48"/>
      <c r="O278" s="50"/>
      <c r="P278" s="50"/>
      <c r="Q278" s="50"/>
    </row>
    <row r="279" ht="18.75" spans="1:17">
      <c r="A279" s="44">
        <v>274</v>
      </c>
      <c r="B279" s="45" t="s">
        <v>99</v>
      </c>
      <c r="C279" s="45" t="s">
        <v>702</v>
      </c>
      <c r="D279" s="46">
        <v>3479902.4229</v>
      </c>
      <c r="E279" s="46">
        <v>2076688.5713</v>
      </c>
      <c r="F279" s="47">
        <f t="shared" si="4"/>
        <v>5556590.9942</v>
      </c>
      <c r="G279" s="48">
        <f>'LGCs Details'!E275-'ECOLOGY TO INDIVIDUAL LGCS'!D279</f>
        <v>115996747.4289</v>
      </c>
      <c r="H279" s="48">
        <v>0</v>
      </c>
      <c r="I279" s="50">
        <v>69222952.3779</v>
      </c>
      <c r="J279" s="50">
        <v>7972779.478</v>
      </c>
      <c r="K279" s="50">
        <v>5556590.9942</v>
      </c>
      <c r="M279" s="48">
        <v>165207890.8366</v>
      </c>
      <c r="N279" s="48"/>
      <c r="O279" s="50"/>
      <c r="P279" s="50"/>
      <c r="Q279" s="50"/>
    </row>
    <row r="280" ht="18.75" spans="1:17">
      <c r="A280" s="44">
        <v>275</v>
      </c>
      <c r="B280" s="45" t="s">
        <v>99</v>
      </c>
      <c r="C280" s="45" t="s">
        <v>704</v>
      </c>
      <c r="D280" s="46">
        <v>2881840.151</v>
      </c>
      <c r="E280" s="46">
        <v>1719785.1488</v>
      </c>
      <c r="F280" s="47">
        <f t="shared" si="4"/>
        <v>4601625.2998</v>
      </c>
      <c r="G280" s="48">
        <f>'LGCs Details'!E276-'ECOLOGY TO INDIVIDUAL LGCS'!D280</f>
        <v>96061338.3673</v>
      </c>
      <c r="H280" s="48">
        <v>0</v>
      </c>
      <c r="I280" s="50">
        <v>57326171.6258</v>
      </c>
      <c r="J280" s="50">
        <v>6664698.8993</v>
      </c>
      <c r="K280" s="50">
        <v>4601625.2998</v>
      </c>
      <c r="M280" s="48">
        <v>133019833.688</v>
      </c>
      <c r="N280" s="48"/>
      <c r="O280" s="50"/>
      <c r="P280" s="50"/>
      <c r="Q280" s="50"/>
    </row>
    <row r="281" ht="18.75" spans="1:17">
      <c r="A281" s="44">
        <v>276</v>
      </c>
      <c r="B281" s="45" t="s">
        <v>100</v>
      </c>
      <c r="C281" s="45" t="s">
        <v>709</v>
      </c>
      <c r="D281" s="46">
        <v>4598026.7103</v>
      </c>
      <c r="E281" s="46">
        <v>2743947.4904</v>
      </c>
      <c r="F281" s="47">
        <f t="shared" si="4"/>
        <v>7341974.2007</v>
      </c>
      <c r="G281" s="48">
        <f>'LGCs Details'!E277-'ECOLOGY TO INDIVIDUAL LGCS'!D281</f>
        <v>153267557.0109</v>
      </c>
      <c r="H281" s="48">
        <v>0</v>
      </c>
      <c r="I281" s="50">
        <v>91464916.3463</v>
      </c>
      <c r="J281" s="50">
        <v>8654235.5394</v>
      </c>
      <c r="K281" s="50">
        <v>7341974.2007</v>
      </c>
      <c r="M281" s="48">
        <v>195136174.2052</v>
      </c>
      <c r="N281" s="48"/>
      <c r="O281" s="50"/>
      <c r="P281" s="50"/>
      <c r="Q281" s="50"/>
    </row>
    <row r="282" ht="18.75" spans="1:17">
      <c r="A282" s="44">
        <v>277</v>
      </c>
      <c r="B282" s="45" t="s">
        <v>100</v>
      </c>
      <c r="C282" s="45" t="s">
        <v>711</v>
      </c>
      <c r="D282" s="46">
        <v>3339236.4083</v>
      </c>
      <c r="E282" s="46">
        <v>1992743.8311</v>
      </c>
      <c r="F282" s="47">
        <f t="shared" si="4"/>
        <v>5331980.2394</v>
      </c>
      <c r="G282" s="48">
        <f>'LGCs Details'!E278-'ECOLOGY TO INDIVIDUAL LGCS'!D282</f>
        <v>111307880.2765</v>
      </c>
      <c r="H282" s="48">
        <v>0</v>
      </c>
      <c r="I282" s="50">
        <v>66424794.371</v>
      </c>
      <c r="J282" s="50">
        <v>7157661.9849</v>
      </c>
      <c r="K282" s="50">
        <v>5331980.2394</v>
      </c>
      <c r="M282" s="48">
        <v>158309853.3478</v>
      </c>
      <c r="N282" s="48"/>
      <c r="O282" s="50"/>
      <c r="P282" s="50"/>
      <c r="Q282" s="50"/>
    </row>
    <row r="283" ht="18.75" spans="1:17">
      <c r="A283" s="44">
        <v>278</v>
      </c>
      <c r="B283" s="45" t="s">
        <v>100</v>
      </c>
      <c r="C283" s="45" t="s">
        <v>713</v>
      </c>
      <c r="D283" s="46">
        <v>3360868.0792</v>
      </c>
      <c r="E283" s="46">
        <v>2005652.8839</v>
      </c>
      <c r="F283" s="47">
        <f t="shared" si="4"/>
        <v>5366520.9631</v>
      </c>
      <c r="G283" s="48">
        <f>'LGCs Details'!E279-'ECOLOGY TO INDIVIDUAL LGCS'!D283</f>
        <v>112028935.975</v>
      </c>
      <c r="H283" s="48">
        <v>0</v>
      </c>
      <c r="I283" s="50">
        <v>66855096.1283</v>
      </c>
      <c r="J283" s="50">
        <v>7033389.4331</v>
      </c>
      <c r="K283" s="50">
        <v>5366520.9631</v>
      </c>
      <c r="M283" s="48">
        <v>155251867.4214</v>
      </c>
      <c r="N283" s="48"/>
      <c r="O283" s="50"/>
      <c r="P283" s="50"/>
      <c r="Q283" s="50"/>
    </row>
    <row r="284" ht="18.75" spans="1:17">
      <c r="A284" s="44">
        <v>279</v>
      </c>
      <c r="B284" s="45" t="s">
        <v>100</v>
      </c>
      <c r="C284" s="45" t="s">
        <v>715</v>
      </c>
      <c r="D284" s="46">
        <v>3662119.2826</v>
      </c>
      <c r="E284" s="46">
        <v>2185429.4566</v>
      </c>
      <c r="F284" s="47">
        <f t="shared" si="4"/>
        <v>5847548.7392</v>
      </c>
      <c r="G284" s="48">
        <f>'LGCs Details'!E280-'ECOLOGY TO INDIVIDUAL LGCS'!D284</f>
        <v>122070642.7523</v>
      </c>
      <c r="H284" s="48">
        <v>0</v>
      </c>
      <c r="I284" s="50">
        <v>72847648.5529</v>
      </c>
      <c r="J284" s="50">
        <v>7093656.5447</v>
      </c>
      <c r="K284" s="50">
        <v>5847548.7392</v>
      </c>
      <c r="M284" s="48">
        <v>156734865.69</v>
      </c>
      <c r="N284" s="48"/>
      <c r="O284" s="50"/>
      <c r="P284" s="50"/>
      <c r="Q284" s="50"/>
    </row>
    <row r="285" ht="18.75" spans="1:17">
      <c r="A285" s="44">
        <v>280</v>
      </c>
      <c r="B285" s="45" t="s">
        <v>100</v>
      </c>
      <c r="C285" s="45" t="s">
        <v>717</v>
      </c>
      <c r="D285" s="46">
        <v>3561912.1923</v>
      </c>
      <c r="E285" s="46">
        <v>2125629.2398</v>
      </c>
      <c r="F285" s="47">
        <f t="shared" si="4"/>
        <v>5687541.4321</v>
      </c>
      <c r="G285" s="48">
        <f>'LGCs Details'!E281-'ECOLOGY TO INDIVIDUAL LGCS'!D285</f>
        <v>118730406.4086</v>
      </c>
      <c r="H285" s="48">
        <v>0</v>
      </c>
      <c r="I285" s="50">
        <v>70854307.994</v>
      </c>
      <c r="J285" s="50">
        <v>7438789.0705</v>
      </c>
      <c r="K285" s="50">
        <v>5687541.4321</v>
      </c>
      <c r="M285" s="48">
        <v>165227572.9764</v>
      </c>
      <c r="N285" s="48"/>
      <c r="O285" s="50"/>
      <c r="P285" s="50"/>
      <c r="Q285" s="50"/>
    </row>
    <row r="286" ht="18.75" spans="1:17">
      <c r="A286" s="44">
        <v>281</v>
      </c>
      <c r="B286" s="45" t="s">
        <v>100</v>
      </c>
      <c r="C286" s="45" t="s">
        <v>100</v>
      </c>
      <c r="D286" s="46">
        <v>3878469.9111</v>
      </c>
      <c r="E286" s="46">
        <v>2314540.2255</v>
      </c>
      <c r="F286" s="47">
        <f t="shared" si="4"/>
        <v>6193010.1366</v>
      </c>
      <c r="G286" s="48">
        <f>'LGCs Details'!E282-'ECOLOGY TO INDIVIDUAL LGCS'!D286</f>
        <v>129282330.3705</v>
      </c>
      <c r="H286" s="48">
        <v>0</v>
      </c>
      <c r="I286" s="50">
        <v>77151340.8514</v>
      </c>
      <c r="J286" s="50">
        <v>7819943.3181</v>
      </c>
      <c r="K286" s="50">
        <v>6193010.1366</v>
      </c>
      <c r="M286" s="48">
        <v>174606670.0325</v>
      </c>
      <c r="N286" s="48"/>
      <c r="O286" s="50"/>
      <c r="P286" s="50"/>
      <c r="Q286" s="50"/>
    </row>
    <row r="287" ht="18.75" spans="1:17">
      <c r="A287" s="44">
        <v>282</v>
      </c>
      <c r="B287" s="45" t="s">
        <v>100</v>
      </c>
      <c r="C287" s="45" t="s">
        <v>720</v>
      </c>
      <c r="D287" s="46">
        <v>3041078.809</v>
      </c>
      <c r="E287" s="46">
        <v>1814813.4171</v>
      </c>
      <c r="F287" s="47">
        <f t="shared" si="4"/>
        <v>4855892.2261</v>
      </c>
      <c r="G287" s="48">
        <f>'LGCs Details'!E283-'ECOLOGY TO INDIVIDUAL LGCS'!D287</f>
        <v>101369293.6337</v>
      </c>
      <c r="H287" s="48">
        <v>0</v>
      </c>
      <c r="I287" s="50">
        <v>60493780.5699</v>
      </c>
      <c r="J287" s="50">
        <v>6408276.4019</v>
      </c>
      <c r="K287" s="50">
        <v>4855892.2261</v>
      </c>
      <c r="M287" s="48">
        <v>139869654.5043</v>
      </c>
      <c r="N287" s="48"/>
      <c r="O287" s="50"/>
      <c r="P287" s="50"/>
      <c r="Q287" s="50"/>
    </row>
    <row r="288" ht="18.75" spans="1:17">
      <c r="A288" s="44">
        <v>283</v>
      </c>
      <c r="B288" s="45" t="s">
        <v>100</v>
      </c>
      <c r="C288" s="45" t="s">
        <v>722</v>
      </c>
      <c r="D288" s="46">
        <v>3262117.1939</v>
      </c>
      <c r="E288" s="46">
        <v>1946721.6811</v>
      </c>
      <c r="F288" s="47">
        <f t="shared" si="4"/>
        <v>5208838.875</v>
      </c>
      <c r="G288" s="48">
        <f>'LGCs Details'!E284-'ECOLOGY TO INDIVIDUAL LGCS'!D288</f>
        <v>108737239.7954</v>
      </c>
      <c r="H288" s="48">
        <v>0</v>
      </c>
      <c r="I288" s="50">
        <v>64890722.7048</v>
      </c>
      <c r="J288" s="50">
        <v>6951623.9463</v>
      </c>
      <c r="K288" s="50">
        <v>5208838.875</v>
      </c>
      <c r="M288" s="48">
        <v>153239856.6907</v>
      </c>
      <c r="N288" s="48"/>
      <c r="O288" s="50"/>
      <c r="P288" s="50"/>
      <c r="Q288" s="50"/>
    </row>
    <row r="289" ht="18.75" spans="1:17">
      <c r="A289" s="44">
        <v>284</v>
      </c>
      <c r="B289" s="45" t="s">
        <v>100</v>
      </c>
      <c r="C289" s="45" t="s">
        <v>724</v>
      </c>
      <c r="D289" s="46">
        <v>2974015.2539</v>
      </c>
      <c r="E289" s="46">
        <v>1774792.1459</v>
      </c>
      <c r="F289" s="47">
        <f t="shared" si="4"/>
        <v>4748807.3998</v>
      </c>
      <c r="G289" s="48">
        <f>'LGCs Details'!E285-'ECOLOGY TO INDIVIDUAL LGCS'!D289</f>
        <v>99133841.7955</v>
      </c>
      <c r="H289" s="48">
        <v>0</v>
      </c>
      <c r="I289" s="50">
        <v>59159738.1975</v>
      </c>
      <c r="J289" s="50">
        <v>6269492.4468</v>
      </c>
      <c r="K289" s="50">
        <v>4748807.3998</v>
      </c>
      <c r="M289" s="48">
        <v>136454585.166</v>
      </c>
      <c r="N289" s="48"/>
      <c r="O289" s="50"/>
      <c r="P289" s="50"/>
      <c r="Q289" s="50"/>
    </row>
    <row r="290" ht="18.75" spans="1:17">
      <c r="A290" s="44">
        <v>285</v>
      </c>
      <c r="B290" s="45" t="s">
        <v>100</v>
      </c>
      <c r="C290" s="45" t="s">
        <v>726</v>
      </c>
      <c r="D290" s="46">
        <v>2820476.9766</v>
      </c>
      <c r="E290" s="46">
        <v>1683165.6729</v>
      </c>
      <c r="F290" s="47">
        <f t="shared" si="4"/>
        <v>4503642.6495</v>
      </c>
      <c r="G290" s="48">
        <f>'LGCs Details'!E286-'ECOLOGY TO INDIVIDUAL LGCS'!D290</f>
        <v>94015899.221</v>
      </c>
      <c r="H290" s="48">
        <v>0</v>
      </c>
      <c r="I290" s="50">
        <v>56105522.4287</v>
      </c>
      <c r="J290" s="50">
        <v>6428759.576</v>
      </c>
      <c r="K290" s="50">
        <v>4503642.6495</v>
      </c>
      <c r="M290" s="48">
        <v>140373685.8223</v>
      </c>
      <c r="N290" s="48"/>
      <c r="O290" s="50"/>
      <c r="P290" s="50"/>
      <c r="Q290" s="50"/>
    </row>
    <row r="291" ht="18.75" spans="1:17">
      <c r="A291" s="44">
        <v>286</v>
      </c>
      <c r="B291" s="45" t="s">
        <v>100</v>
      </c>
      <c r="C291" s="45" t="s">
        <v>728</v>
      </c>
      <c r="D291" s="46">
        <v>3849493.6556</v>
      </c>
      <c r="E291" s="46">
        <v>2297248.1721</v>
      </c>
      <c r="F291" s="47">
        <f t="shared" si="4"/>
        <v>6146741.8277</v>
      </c>
      <c r="G291" s="48">
        <f>'LGCs Details'!E287-'ECOLOGY TO INDIVIDUAL LGCS'!D291</f>
        <v>128316455.1855</v>
      </c>
      <c r="H291" s="48">
        <v>0</v>
      </c>
      <c r="I291" s="50">
        <v>76574939.0693</v>
      </c>
      <c r="J291" s="50">
        <v>7667639.2738</v>
      </c>
      <c r="K291" s="50">
        <v>6146741.8277</v>
      </c>
      <c r="M291" s="48">
        <v>170858910.6348</v>
      </c>
      <c r="N291" s="48"/>
      <c r="O291" s="50"/>
      <c r="P291" s="50"/>
      <c r="Q291" s="50"/>
    </row>
    <row r="292" ht="18.75" spans="1:17">
      <c r="A292" s="44">
        <v>287</v>
      </c>
      <c r="B292" s="45" t="s">
        <v>101</v>
      </c>
      <c r="C292" s="45" t="s">
        <v>733</v>
      </c>
      <c r="D292" s="46">
        <v>3009134.4668</v>
      </c>
      <c r="E292" s="46">
        <v>1795750.1095</v>
      </c>
      <c r="F292" s="47">
        <f t="shared" si="4"/>
        <v>4804884.5763</v>
      </c>
      <c r="G292" s="48">
        <f>'LGCs Details'!E288-'ECOLOGY TO INDIVIDUAL LGCS'!D292</f>
        <v>100304482.2281</v>
      </c>
      <c r="H292" s="48">
        <v>0</v>
      </c>
      <c r="I292" s="50">
        <v>59858336.9832</v>
      </c>
      <c r="J292" s="50">
        <v>6924324.0072</v>
      </c>
      <c r="K292" s="50">
        <v>4804884.5763</v>
      </c>
      <c r="M292" s="48">
        <v>146610230.0437</v>
      </c>
      <c r="N292" s="48"/>
      <c r="O292" s="50"/>
      <c r="P292" s="50"/>
      <c r="Q292" s="50"/>
    </row>
    <row r="293" ht="18.75" spans="1:17">
      <c r="A293" s="44">
        <v>288</v>
      </c>
      <c r="B293" s="45" t="s">
        <v>101</v>
      </c>
      <c r="C293" s="45" t="s">
        <v>735</v>
      </c>
      <c r="D293" s="46">
        <v>2831747.2129</v>
      </c>
      <c r="E293" s="46">
        <v>1689891.3703</v>
      </c>
      <c r="F293" s="47">
        <f t="shared" si="4"/>
        <v>4521638.5832</v>
      </c>
      <c r="G293" s="48">
        <f>'LGCs Details'!E289-'ECOLOGY TO INDIVIDUAL LGCS'!D293</f>
        <v>94391573.7636</v>
      </c>
      <c r="H293" s="48">
        <v>0</v>
      </c>
      <c r="I293" s="50">
        <v>56329712.344</v>
      </c>
      <c r="J293" s="50">
        <v>6628721.3491</v>
      </c>
      <c r="K293" s="50">
        <v>4521638.5832</v>
      </c>
      <c r="M293" s="48">
        <v>139336308.6907</v>
      </c>
      <c r="N293" s="48"/>
      <c r="O293" s="50"/>
      <c r="P293" s="50"/>
      <c r="Q293" s="50"/>
    </row>
    <row r="294" ht="18.75" spans="1:17">
      <c r="A294" s="44">
        <v>289</v>
      </c>
      <c r="B294" s="45" t="s">
        <v>101</v>
      </c>
      <c r="C294" s="45" t="s">
        <v>737</v>
      </c>
      <c r="D294" s="46">
        <v>2601496.6514</v>
      </c>
      <c r="E294" s="46">
        <v>1552485.5895</v>
      </c>
      <c r="F294" s="47">
        <f t="shared" si="4"/>
        <v>4153982.2409</v>
      </c>
      <c r="G294" s="48">
        <f>'LGCs Details'!E290-'ECOLOGY TO INDIVIDUAL LGCS'!D294</f>
        <v>86716555.0472</v>
      </c>
      <c r="H294" s="48">
        <v>0</v>
      </c>
      <c r="I294" s="50">
        <v>51749519.6499</v>
      </c>
      <c r="J294" s="50">
        <v>6151326.0421</v>
      </c>
      <c r="K294" s="50">
        <v>4153982.2409</v>
      </c>
      <c r="M294" s="48">
        <v>127588999.1795</v>
      </c>
      <c r="N294" s="48"/>
      <c r="O294" s="50"/>
      <c r="P294" s="50"/>
      <c r="Q294" s="50"/>
    </row>
    <row r="295" ht="37.5" spans="1:17">
      <c r="A295" s="44">
        <v>290</v>
      </c>
      <c r="B295" s="45" t="s">
        <v>101</v>
      </c>
      <c r="C295" s="45" t="s">
        <v>739</v>
      </c>
      <c r="D295" s="46">
        <v>2766892.3717</v>
      </c>
      <c r="E295" s="46">
        <v>1651188.1852</v>
      </c>
      <c r="F295" s="47">
        <f t="shared" si="4"/>
        <v>4418080.5569</v>
      </c>
      <c r="G295" s="48">
        <f>'LGCs Details'!E291-'ECOLOGY TO INDIVIDUAL LGCS'!D295</f>
        <v>92229745.7221</v>
      </c>
      <c r="H295" s="48">
        <v>0</v>
      </c>
      <c r="I295" s="50">
        <v>55039606.174</v>
      </c>
      <c r="J295" s="50">
        <v>6565313.086</v>
      </c>
      <c r="K295" s="50">
        <v>4418080.5569</v>
      </c>
      <c r="M295" s="48">
        <v>137776015.8235</v>
      </c>
      <c r="N295" s="48"/>
      <c r="O295" s="50"/>
      <c r="P295" s="50"/>
      <c r="Q295" s="50"/>
    </row>
    <row r="296" ht="18.75" spans="1:17">
      <c r="A296" s="44">
        <v>291</v>
      </c>
      <c r="B296" s="45" t="s">
        <v>101</v>
      </c>
      <c r="C296" s="45" t="s">
        <v>741</v>
      </c>
      <c r="D296" s="46">
        <v>2966956.1472</v>
      </c>
      <c r="E296" s="46">
        <v>1770579.5088</v>
      </c>
      <c r="F296" s="47">
        <f t="shared" si="4"/>
        <v>4737535.656</v>
      </c>
      <c r="G296" s="48">
        <f>'LGCs Details'!E292-'ECOLOGY TO INDIVIDUAL LGCS'!D296</f>
        <v>98898538.2396</v>
      </c>
      <c r="H296" s="48">
        <v>0</v>
      </c>
      <c r="I296" s="50">
        <v>59019316.9597</v>
      </c>
      <c r="J296" s="50">
        <v>6479474.8515</v>
      </c>
      <c r="K296" s="50">
        <v>4737535.656</v>
      </c>
      <c r="M296" s="48">
        <v>135663786.6209</v>
      </c>
      <c r="N296" s="48"/>
      <c r="O296" s="50"/>
      <c r="P296" s="50"/>
      <c r="Q296" s="50"/>
    </row>
    <row r="297" ht="18.75" spans="1:17">
      <c r="A297" s="44">
        <v>292</v>
      </c>
      <c r="B297" s="45" t="s">
        <v>101</v>
      </c>
      <c r="C297" s="45" t="s">
        <v>743</v>
      </c>
      <c r="D297" s="46">
        <v>2976890.9204</v>
      </c>
      <c r="E297" s="46">
        <v>1776508.2469</v>
      </c>
      <c r="F297" s="47">
        <f t="shared" si="4"/>
        <v>4753399.1673</v>
      </c>
      <c r="G297" s="48">
        <f>'LGCs Details'!E293-'ECOLOGY TO INDIVIDUAL LGCS'!D297</f>
        <v>99229697.3471</v>
      </c>
      <c r="H297" s="48">
        <v>0</v>
      </c>
      <c r="I297" s="50">
        <v>59216941.5624</v>
      </c>
      <c r="J297" s="50">
        <v>6497067.6885</v>
      </c>
      <c r="K297" s="50">
        <v>4753399.1673</v>
      </c>
      <c r="M297" s="48">
        <v>136096695.1523</v>
      </c>
      <c r="N297" s="48"/>
      <c r="O297" s="50"/>
      <c r="P297" s="50"/>
      <c r="Q297" s="50"/>
    </row>
    <row r="298" ht="18.75" spans="1:17">
      <c r="A298" s="44">
        <v>293</v>
      </c>
      <c r="B298" s="45" t="s">
        <v>101</v>
      </c>
      <c r="C298" s="45" t="s">
        <v>745</v>
      </c>
      <c r="D298" s="46">
        <v>2664474.3813</v>
      </c>
      <c r="E298" s="46">
        <v>1590068.5777</v>
      </c>
      <c r="F298" s="47">
        <f t="shared" si="4"/>
        <v>4254542.959</v>
      </c>
      <c r="G298" s="48">
        <f>'LGCs Details'!E294-'ECOLOGY TO INDIVIDUAL LGCS'!D298</f>
        <v>88815812.7083</v>
      </c>
      <c r="H298" s="48">
        <v>0</v>
      </c>
      <c r="I298" s="50">
        <v>53002285.9243</v>
      </c>
      <c r="J298" s="50">
        <v>6029657.1824</v>
      </c>
      <c r="K298" s="50">
        <v>4254542.959</v>
      </c>
      <c r="M298" s="48">
        <v>124595082.5402</v>
      </c>
      <c r="N298" s="48"/>
      <c r="O298" s="50"/>
      <c r="P298" s="50"/>
      <c r="Q298" s="50"/>
    </row>
    <row r="299" ht="18.75" spans="1:17">
      <c r="A299" s="44">
        <v>294</v>
      </c>
      <c r="B299" s="45" t="s">
        <v>101</v>
      </c>
      <c r="C299" s="45" t="s">
        <v>747</v>
      </c>
      <c r="D299" s="46">
        <v>2822230.2078</v>
      </c>
      <c r="E299" s="46">
        <v>1684211.9422</v>
      </c>
      <c r="F299" s="47">
        <f t="shared" si="4"/>
        <v>4506442.15</v>
      </c>
      <c r="G299" s="48">
        <f>'LGCs Details'!E295-'ECOLOGY TO INDIVIDUAL LGCS'!D299</f>
        <v>94074340.2595</v>
      </c>
      <c r="H299" s="48">
        <v>0</v>
      </c>
      <c r="I299" s="50">
        <v>56140398.0724</v>
      </c>
      <c r="J299" s="50">
        <v>6370908.0571</v>
      </c>
      <c r="K299" s="50">
        <v>4506442.15</v>
      </c>
      <c r="M299" s="48">
        <v>132992273.6876</v>
      </c>
      <c r="N299" s="48"/>
      <c r="O299" s="50"/>
      <c r="P299" s="50"/>
      <c r="Q299" s="50"/>
    </row>
    <row r="300" ht="18.75" spans="1:17">
      <c r="A300" s="44">
        <v>295</v>
      </c>
      <c r="B300" s="45" t="s">
        <v>101</v>
      </c>
      <c r="C300" s="45" t="s">
        <v>749</v>
      </c>
      <c r="D300" s="46">
        <v>3175237.2381</v>
      </c>
      <c r="E300" s="46">
        <v>1894874.6494</v>
      </c>
      <c r="F300" s="47">
        <f t="shared" si="4"/>
        <v>5070111.8875</v>
      </c>
      <c r="G300" s="48">
        <f>'LGCs Details'!E296-'ECOLOGY TO INDIVIDUAL LGCS'!D300</f>
        <v>105841241.27</v>
      </c>
      <c r="H300" s="48">
        <v>0</v>
      </c>
      <c r="I300" s="50">
        <v>63162488.3149</v>
      </c>
      <c r="J300" s="50">
        <v>6961157.89</v>
      </c>
      <c r="K300" s="50">
        <v>5070111.8875</v>
      </c>
      <c r="M300" s="48">
        <v>147516604.7287</v>
      </c>
      <c r="N300" s="48"/>
      <c r="O300" s="50"/>
      <c r="P300" s="50"/>
      <c r="Q300" s="50"/>
    </row>
    <row r="301" ht="18.75" spans="1:17">
      <c r="A301" s="44">
        <v>296</v>
      </c>
      <c r="B301" s="45" t="s">
        <v>101</v>
      </c>
      <c r="C301" s="45" t="s">
        <v>751</v>
      </c>
      <c r="D301" s="46">
        <v>2806465.3248</v>
      </c>
      <c r="E301" s="46">
        <v>1674803.9909</v>
      </c>
      <c r="F301" s="47">
        <f t="shared" si="4"/>
        <v>4481269.3157</v>
      </c>
      <c r="G301" s="48">
        <f>'LGCs Details'!E297-'ECOLOGY TO INDIVIDUAL LGCS'!D301</f>
        <v>93548844.1587</v>
      </c>
      <c r="H301" s="48">
        <v>0</v>
      </c>
      <c r="I301" s="50">
        <v>55826799.6969</v>
      </c>
      <c r="J301" s="50">
        <v>6551876.6016</v>
      </c>
      <c r="K301" s="50">
        <v>4481269.3157</v>
      </c>
      <c r="M301" s="48">
        <v>137445383.0347</v>
      </c>
      <c r="N301" s="48"/>
      <c r="O301" s="50"/>
      <c r="P301" s="50"/>
      <c r="Q301" s="50"/>
    </row>
    <row r="302" ht="18.75" spans="1:17">
      <c r="A302" s="44">
        <v>297</v>
      </c>
      <c r="B302" s="45" t="s">
        <v>101</v>
      </c>
      <c r="C302" s="45" t="s">
        <v>753</v>
      </c>
      <c r="D302" s="46">
        <v>3461657.1921</v>
      </c>
      <c r="E302" s="46">
        <v>2065800.4321</v>
      </c>
      <c r="F302" s="47">
        <f t="shared" si="4"/>
        <v>5527457.6242</v>
      </c>
      <c r="G302" s="48">
        <f>'LGCs Details'!E298-'ECOLOGY TO INDIVIDUAL LGCS'!D302</f>
        <v>115388573.0714</v>
      </c>
      <c r="H302" s="48">
        <v>0</v>
      </c>
      <c r="I302" s="50">
        <v>68860014.4031</v>
      </c>
      <c r="J302" s="50">
        <v>7424794.2369</v>
      </c>
      <c r="K302" s="50">
        <v>5527457.6242</v>
      </c>
      <c r="M302" s="48">
        <v>158925346.2642</v>
      </c>
      <c r="N302" s="48"/>
      <c r="O302" s="50"/>
      <c r="P302" s="50"/>
      <c r="Q302" s="50"/>
    </row>
    <row r="303" ht="18.75" spans="1:17">
      <c r="A303" s="44">
        <v>298</v>
      </c>
      <c r="B303" s="45" t="s">
        <v>101</v>
      </c>
      <c r="C303" s="45" t="s">
        <v>755</v>
      </c>
      <c r="D303" s="46">
        <v>2939969.4705</v>
      </c>
      <c r="E303" s="46">
        <v>1754474.769</v>
      </c>
      <c r="F303" s="47">
        <f t="shared" si="4"/>
        <v>4694444.2395</v>
      </c>
      <c r="G303" s="48">
        <f>'LGCs Details'!E299-'ECOLOGY TO INDIVIDUAL LGCS'!D303</f>
        <v>97998982.3493</v>
      </c>
      <c r="H303" s="48">
        <v>0</v>
      </c>
      <c r="I303" s="50">
        <v>58482492.2992</v>
      </c>
      <c r="J303" s="50">
        <v>6497700.6962</v>
      </c>
      <c r="K303" s="50">
        <v>4694444.2395</v>
      </c>
      <c r="M303" s="48">
        <v>136112271.6304</v>
      </c>
      <c r="N303" s="48"/>
      <c r="O303" s="50"/>
      <c r="P303" s="50"/>
      <c r="Q303" s="50"/>
    </row>
    <row r="304" ht="18.75" spans="1:17">
      <c r="A304" s="44">
        <v>299</v>
      </c>
      <c r="B304" s="45" t="s">
        <v>101</v>
      </c>
      <c r="C304" s="45" t="s">
        <v>757</v>
      </c>
      <c r="D304" s="46">
        <v>2655892.2996</v>
      </c>
      <c r="E304" s="46">
        <v>1584947.0804</v>
      </c>
      <c r="F304" s="47">
        <f t="shared" si="4"/>
        <v>4240839.38</v>
      </c>
      <c r="G304" s="48">
        <f>'LGCs Details'!E300-'ECOLOGY TO INDIVIDUAL LGCS'!D304</f>
        <v>88529743.3199</v>
      </c>
      <c r="H304" s="48">
        <v>0</v>
      </c>
      <c r="I304" s="50">
        <v>52831569.3474</v>
      </c>
      <c r="J304" s="50">
        <v>6320673.5205</v>
      </c>
      <c r="K304" s="50">
        <v>4240839.38</v>
      </c>
      <c r="M304" s="48">
        <v>131756147.9013</v>
      </c>
      <c r="N304" s="48"/>
      <c r="O304" s="50"/>
      <c r="P304" s="50"/>
      <c r="Q304" s="50"/>
    </row>
    <row r="305" ht="18.75" spans="1:17">
      <c r="A305" s="44">
        <v>300</v>
      </c>
      <c r="B305" s="45" t="s">
        <v>101</v>
      </c>
      <c r="C305" s="45" t="s">
        <v>759</v>
      </c>
      <c r="D305" s="46">
        <v>2584615.8055</v>
      </c>
      <c r="E305" s="46">
        <v>1542411.6692</v>
      </c>
      <c r="F305" s="47">
        <f t="shared" si="4"/>
        <v>4127027.4747</v>
      </c>
      <c r="G305" s="48">
        <f>'LGCs Details'!E301-'ECOLOGY TO INDIVIDUAL LGCS'!D305</f>
        <v>86153860.1829</v>
      </c>
      <c r="H305" s="48">
        <v>0</v>
      </c>
      <c r="I305" s="50">
        <v>51413722.3051</v>
      </c>
      <c r="J305" s="50">
        <v>6121956.873</v>
      </c>
      <c r="K305" s="50">
        <v>4127027.4747</v>
      </c>
      <c r="M305" s="48">
        <v>126866309.3772</v>
      </c>
      <c r="N305" s="48"/>
      <c r="O305" s="50"/>
      <c r="P305" s="50"/>
      <c r="Q305" s="50"/>
    </row>
    <row r="306" ht="18.75" spans="1:17">
      <c r="A306" s="44">
        <v>301</v>
      </c>
      <c r="B306" s="45" t="s">
        <v>101</v>
      </c>
      <c r="C306" s="45" t="s">
        <v>761</v>
      </c>
      <c r="D306" s="46">
        <v>2302482.9797</v>
      </c>
      <c r="E306" s="46">
        <v>1374044.3003</v>
      </c>
      <c r="F306" s="47">
        <f t="shared" si="4"/>
        <v>3676527.28</v>
      </c>
      <c r="G306" s="48">
        <f>'LGCs Details'!E302-'ECOLOGY TO INDIVIDUAL LGCS'!D306</f>
        <v>76749432.6566</v>
      </c>
      <c r="H306" s="48">
        <v>0</v>
      </c>
      <c r="I306" s="50">
        <v>45801476.6756</v>
      </c>
      <c r="J306" s="50">
        <v>5544844.936</v>
      </c>
      <c r="K306" s="50">
        <v>3676527.28</v>
      </c>
      <c r="M306" s="48">
        <v>112665263.7295</v>
      </c>
      <c r="N306" s="48"/>
      <c r="O306" s="50"/>
      <c r="P306" s="50"/>
      <c r="Q306" s="50"/>
    </row>
    <row r="307" ht="18.75" spans="1:17">
      <c r="A307" s="44">
        <v>302</v>
      </c>
      <c r="B307" s="45" t="s">
        <v>101</v>
      </c>
      <c r="C307" s="45" t="s">
        <v>763</v>
      </c>
      <c r="D307" s="46">
        <v>2495861.4785</v>
      </c>
      <c r="E307" s="46">
        <v>1489446.0758</v>
      </c>
      <c r="F307" s="47">
        <f t="shared" si="4"/>
        <v>3985307.5543</v>
      </c>
      <c r="G307" s="48">
        <f>'LGCs Details'!E303-'ECOLOGY TO INDIVIDUAL LGCS'!D307</f>
        <v>83195382.6172</v>
      </c>
      <c r="H307" s="48">
        <v>0</v>
      </c>
      <c r="I307" s="50">
        <v>49648202.5283</v>
      </c>
      <c r="J307" s="50">
        <v>5998245.6676</v>
      </c>
      <c r="K307" s="50">
        <v>3985307.5543</v>
      </c>
      <c r="M307" s="48">
        <v>123822136.5539</v>
      </c>
      <c r="N307" s="48"/>
      <c r="O307" s="50"/>
      <c r="P307" s="50"/>
      <c r="Q307" s="50"/>
    </row>
    <row r="308" ht="18.75" spans="1:17">
      <c r="A308" s="44">
        <v>303</v>
      </c>
      <c r="B308" s="45" t="s">
        <v>101</v>
      </c>
      <c r="C308" s="45" t="s">
        <v>765</v>
      </c>
      <c r="D308" s="46">
        <v>2930051.8485</v>
      </c>
      <c r="E308" s="46">
        <v>1748556.2662</v>
      </c>
      <c r="F308" s="47">
        <f t="shared" si="4"/>
        <v>4678608.1147</v>
      </c>
      <c r="G308" s="48">
        <f>'LGCs Details'!E304-'ECOLOGY TO INDIVIDUAL LGCS'!D308</f>
        <v>97668394.9508</v>
      </c>
      <c r="H308" s="48">
        <v>0</v>
      </c>
      <c r="I308" s="50">
        <v>58285208.8732</v>
      </c>
      <c r="J308" s="50">
        <v>6295568.1958</v>
      </c>
      <c r="K308" s="50">
        <v>4678608.1147</v>
      </c>
      <c r="M308" s="48">
        <v>131138378.904</v>
      </c>
      <c r="N308" s="48"/>
      <c r="O308" s="50"/>
      <c r="P308" s="50"/>
      <c r="Q308" s="50"/>
    </row>
    <row r="309" ht="18.75" spans="1:17">
      <c r="A309" s="44">
        <v>304</v>
      </c>
      <c r="B309" s="45" t="s">
        <v>101</v>
      </c>
      <c r="C309" s="45" t="s">
        <v>767</v>
      </c>
      <c r="D309" s="46">
        <v>3171436.3449</v>
      </c>
      <c r="E309" s="46">
        <v>1892606.4044</v>
      </c>
      <c r="F309" s="47">
        <f t="shared" si="4"/>
        <v>5064042.7493</v>
      </c>
      <c r="G309" s="48">
        <f>'LGCs Details'!E305-'ECOLOGY TO INDIVIDUAL LGCS'!D309</f>
        <v>105714544.8305</v>
      </c>
      <c r="H309" s="48">
        <v>0</v>
      </c>
      <c r="I309" s="50">
        <v>63086880.1466</v>
      </c>
      <c r="J309" s="50">
        <v>6767696.4008</v>
      </c>
      <c r="K309" s="50">
        <v>5064042.7493</v>
      </c>
      <c r="M309" s="48">
        <v>142756080.362</v>
      </c>
      <c r="N309" s="48"/>
      <c r="O309" s="50"/>
      <c r="P309" s="50"/>
      <c r="Q309" s="50"/>
    </row>
    <row r="310" ht="18.75" spans="1:17">
      <c r="A310" s="44">
        <v>305</v>
      </c>
      <c r="B310" s="45" t="s">
        <v>101</v>
      </c>
      <c r="C310" s="45" t="s">
        <v>769</v>
      </c>
      <c r="D310" s="46">
        <v>2778642.3069</v>
      </c>
      <c r="E310" s="46">
        <v>1658200.1509</v>
      </c>
      <c r="F310" s="47">
        <f t="shared" si="4"/>
        <v>4436842.4578</v>
      </c>
      <c r="G310" s="48">
        <f>'LGCs Details'!E306-'ECOLOGY TO INDIVIDUAL LGCS'!D310</f>
        <v>92621410.2308</v>
      </c>
      <c r="H310" s="48">
        <v>0</v>
      </c>
      <c r="I310" s="50">
        <v>55273338.3624</v>
      </c>
      <c r="J310" s="50">
        <v>6166924.3077</v>
      </c>
      <c r="K310" s="50">
        <v>4436842.4578</v>
      </c>
      <c r="M310" s="48">
        <v>127972827.1103</v>
      </c>
      <c r="N310" s="48"/>
      <c r="O310" s="50"/>
      <c r="P310" s="50"/>
      <c r="Q310" s="50"/>
    </row>
    <row r="311" ht="18.75" spans="1:17">
      <c r="A311" s="44">
        <v>306</v>
      </c>
      <c r="B311" s="45" t="s">
        <v>101</v>
      </c>
      <c r="C311" s="45" t="s">
        <v>771</v>
      </c>
      <c r="D311" s="46">
        <v>2468532.6422</v>
      </c>
      <c r="E311" s="46">
        <v>1473137.1467</v>
      </c>
      <c r="F311" s="47">
        <f t="shared" si="4"/>
        <v>3941669.7889</v>
      </c>
      <c r="G311" s="48">
        <f>'LGCs Details'!E307-'ECOLOGY TO INDIVIDUAL LGCS'!D311</f>
        <v>82284421.4065</v>
      </c>
      <c r="H311" s="48">
        <v>0</v>
      </c>
      <c r="I311" s="50">
        <v>49104571.5566</v>
      </c>
      <c r="J311" s="50">
        <v>5772906.8656</v>
      </c>
      <c r="K311" s="50">
        <v>3941669.7889</v>
      </c>
      <c r="M311" s="48">
        <v>118277204.2643</v>
      </c>
      <c r="N311" s="48"/>
      <c r="O311" s="50"/>
      <c r="P311" s="50"/>
      <c r="Q311" s="50"/>
    </row>
    <row r="312" ht="18.75" spans="1:17">
      <c r="A312" s="44">
        <v>307</v>
      </c>
      <c r="B312" s="45" t="s">
        <v>101</v>
      </c>
      <c r="C312" s="45" t="s">
        <v>773</v>
      </c>
      <c r="D312" s="46">
        <v>2715046.7007</v>
      </c>
      <c r="E312" s="46">
        <v>1620248.4348</v>
      </c>
      <c r="F312" s="47">
        <f t="shared" si="4"/>
        <v>4335295.1355</v>
      </c>
      <c r="G312" s="48">
        <f>'LGCs Details'!E308-'ECOLOGY TO INDIVIDUAL LGCS'!D312</f>
        <v>90501556.6885</v>
      </c>
      <c r="H312" s="48">
        <v>0</v>
      </c>
      <c r="I312" s="50">
        <v>54008281.1599</v>
      </c>
      <c r="J312" s="50">
        <v>6292092.6251</v>
      </c>
      <c r="K312" s="50">
        <v>4335295.1355</v>
      </c>
      <c r="M312" s="48">
        <v>131052855.2226</v>
      </c>
      <c r="N312" s="48"/>
      <c r="O312" s="50"/>
      <c r="P312" s="50"/>
      <c r="Q312" s="50"/>
    </row>
    <row r="313" ht="18.75" spans="1:17">
      <c r="A313" s="44">
        <v>308</v>
      </c>
      <c r="B313" s="45" t="s">
        <v>101</v>
      </c>
      <c r="C313" s="45" t="s">
        <v>775</v>
      </c>
      <c r="D313" s="46">
        <v>2641151.5781</v>
      </c>
      <c r="E313" s="46">
        <v>1576150.3143</v>
      </c>
      <c r="F313" s="47">
        <f t="shared" si="4"/>
        <v>4217301.8924</v>
      </c>
      <c r="G313" s="48">
        <f>'LGCs Details'!E309-'ECOLOGY TO INDIVIDUAL LGCS'!D313</f>
        <v>88038385.9377</v>
      </c>
      <c r="H313" s="48">
        <v>0</v>
      </c>
      <c r="I313" s="50">
        <v>52538343.8093</v>
      </c>
      <c r="J313" s="50">
        <v>6020807.018</v>
      </c>
      <c r="K313" s="50">
        <v>4217301.8924</v>
      </c>
      <c r="M313" s="48">
        <v>124377305.7433</v>
      </c>
      <c r="N313" s="48"/>
      <c r="O313" s="50"/>
      <c r="P313" s="50"/>
      <c r="Q313" s="50"/>
    </row>
    <row r="314" ht="18.75" spans="1:17">
      <c r="A314" s="44">
        <v>309</v>
      </c>
      <c r="B314" s="45" t="s">
        <v>101</v>
      </c>
      <c r="C314" s="45" t="s">
        <v>777</v>
      </c>
      <c r="D314" s="46">
        <v>2554675.1441</v>
      </c>
      <c r="E314" s="46">
        <v>1524544.0908</v>
      </c>
      <c r="F314" s="47">
        <f t="shared" si="4"/>
        <v>4079219.2349</v>
      </c>
      <c r="G314" s="48">
        <f>'LGCs Details'!E310-'ECOLOGY TO INDIVIDUAL LGCS'!D314</f>
        <v>85155838.1367</v>
      </c>
      <c r="H314" s="48">
        <v>0</v>
      </c>
      <c r="I314" s="50">
        <v>50818136.3589</v>
      </c>
      <c r="J314" s="50">
        <v>5923096.903</v>
      </c>
      <c r="K314" s="50">
        <v>4079219.2349</v>
      </c>
      <c r="M314" s="48">
        <v>121972944.1033</v>
      </c>
      <c r="N314" s="48"/>
      <c r="O314" s="50"/>
      <c r="P314" s="50"/>
      <c r="Q314" s="50"/>
    </row>
    <row r="315" ht="18.75" spans="1:17">
      <c r="A315" s="44">
        <v>310</v>
      </c>
      <c r="B315" s="45" t="s">
        <v>101</v>
      </c>
      <c r="C315" s="45" t="s">
        <v>779</v>
      </c>
      <c r="D315" s="46">
        <v>2642777.8006</v>
      </c>
      <c r="E315" s="46">
        <v>1577120.7891</v>
      </c>
      <c r="F315" s="47">
        <f t="shared" si="4"/>
        <v>4219898.5897</v>
      </c>
      <c r="G315" s="48">
        <f>'LGCs Details'!E311-'ECOLOGY TO INDIVIDUAL LGCS'!D315</f>
        <v>88092593.3546</v>
      </c>
      <c r="H315" s="48">
        <v>0</v>
      </c>
      <c r="I315" s="50">
        <v>52570692.9702</v>
      </c>
      <c r="J315" s="50">
        <v>5990816.7847</v>
      </c>
      <c r="K315" s="50">
        <v>4219898.5897</v>
      </c>
      <c r="M315" s="48">
        <v>123639333.3587</v>
      </c>
      <c r="N315" s="48"/>
      <c r="O315" s="50"/>
      <c r="P315" s="50"/>
      <c r="Q315" s="50"/>
    </row>
    <row r="316" ht="37.5" spans="1:17">
      <c r="A316" s="44">
        <v>311</v>
      </c>
      <c r="B316" s="45" t="s">
        <v>101</v>
      </c>
      <c r="C316" s="45" t="s">
        <v>781</v>
      </c>
      <c r="D316" s="46">
        <v>2666980.0353</v>
      </c>
      <c r="E316" s="46">
        <v>1591563.8677</v>
      </c>
      <c r="F316" s="47">
        <f t="shared" si="4"/>
        <v>4258543.903</v>
      </c>
      <c r="G316" s="48">
        <f>'LGCs Details'!E312-'ECOLOGY TO INDIVIDUAL LGCS'!D316</f>
        <v>88899334.5113</v>
      </c>
      <c r="H316" s="48">
        <v>0</v>
      </c>
      <c r="I316" s="50">
        <v>53052128.9234</v>
      </c>
      <c r="J316" s="50">
        <v>6106919.9539</v>
      </c>
      <c r="K316" s="50">
        <v>4258543.903</v>
      </c>
      <c r="M316" s="48">
        <v>126496294.5496</v>
      </c>
      <c r="N316" s="48"/>
      <c r="O316" s="50"/>
      <c r="P316" s="50"/>
      <c r="Q316" s="50"/>
    </row>
    <row r="317" ht="18.75" spans="1:17">
      <c r="A317" s="44">
        <v>312</v>
      </c>
      <c r="B317" s="45" t="s">
        <v>101</v>
      </c>
      <c r="C317" s="45" t="s">
        <v>783</v>
      </c>
      <c r="D317" s="46">
        <v>2837213.4151</v>
      </c>
      <c r="E317" s="46">
        <v>1693153.4157</v>
      </c>
      <c r="F317" s="47">
        <f t="shared" si="4"/>
        <v>4530366.8308</v>
      </c>
      <c r="G317" s="48">
        <f>'LGCs Details'!E313-'ECOLOGY TO INDIVIDUAL LGCS'!D317</f>
        <v>94573780.505</v>
      </c>
      <c r="H317" s="48">
        <v>0</v>
      </c>
      <c r="I317" s="50">
        <v>56438447.191</v>
      </c>
      <c r="J317" s="50">
        <v>6682383.6822</v>
      </c>
      <c r="K317" s="50">
        <v>4530366.8308</v>
      </c>
      <c r="M317" s="48">
        <v>140656782.5751</v>
      </c>
      <c r="N317" s="48"/>
      <c r="O317" s="50"/>
      <c r="P317" s="50"/>
      <c r="Q317" s="50"/>
    </row>
    <row r="318" ht="18.75" spans="1:17">
      <c r="A318" s="44">
        <v>313</v>
      </c>
      <c r="B318" s="45" t="s">
        <v>101</v>
      </c>
      <c r="C318" s="45" t="s">
        <v>785</v>
      </c>
      <c r="D318" s="46">
        <v>2538127.5666</v>
      </c>
      <c r="E318" s="46">
        <v>1514669.0538</v>
      </c>
      <c r="F318" s="47">
        <f t="shared" si="4"/>
        <v>4052796.6204</v>
      </c>
      <c r="G318" s="48">
        <f>'LGCs Details'!E314-'ECOLOGY TO INDIVIDUAL LGCS'!D318</f>
        <v>84604252.2212</v>
      </c>
      <c r="H318" s="48">
        <v>0</v>
      </c>
      <c r="I318" s="50">
        <v>50488968.4606</v>
      </c>
      <c r="J318" s="50">
        <v>5773121.8493</v>
      </c>
      <c r="K318" s="50">
        <v>4052796.6204</v>
      </c>
      <c r="M318" s="48">
        <v>118282494.389</v>
      </c>
      <c r="N318" s="48"/>
      <c r="O318" s="50"/>
      <c r="P318" s="50"/>
      <c r="Q318" s="50"/>
    </row>
    <row r="319" ht="18.75" spans="1:17">
      <c r="A319" s="44">
        <v>314</v>
      </c>
      <c r="B319" s="45" t="s">
        <v>102</v>
      </c>
      <c r="C319" s="45" t="s">
        <v>790</v>
      </c>
      <c r="D319" s="46">
        <v>2650511.2279</v>
      </c>
      <c r="E319" s="46">
        <v>1581735.838</v>
      </c>
      <c r="F319" s="47">
        <f t="shared" si="4"/>
        <v>4232247.0659</v>
      </c>
      <c r="G319" s="48">
        <f>'LGCs Details'!E315-'ECOLOGY TO INDIVIDUAL LGCS'!D319</f>
        <v>88350374.2616</v>
      </c>
      <c r="H319" s="48">
        <v>0.0001</v>
      </c>
      <c r="I319" s="50">
        <v>52724527.9341</v>
      </c>
      <c r="J319" s="50">
        <v>5426921.2821</v>
      </c>
      <c r="K319" s="50">
        <v>4232247.0659</v>
      </c>
      <c r="M319" s="48">
        <v>132195300.4023</v>
      </c>
      <c r="N319" s="48"/>
      <c r="O319" s="50"/>
      <c r="P319" s="50"/>
      <c r="Q319" s="50"/>
    </row>
    <row r="320" ht="18.75" spans="1:17">
      <c r="A320" s="44">
        <v>315</v>
      </c>
      <c r="B320" s="45" t="s">
        <v>102</v>
      </c>
      <c r="C320" s="45" t="s">
        <v>792</v>
      </c>
      <c r="D320" s="46">
        <v>3134789.4049</v>
      </c>
      <c r="E320" s="46">
        <v>1870736.7448</v>
      </c>
      <c r="F320" s="47">
        <f t="shared" si="4"/>
        <v>5005526.1497</v>
      </c>
      <c r="G320" s="48">
        <f>'LGCs Details'!E316-'ECOLOGY TO INDIVIDUAL LGCS'!D320</f>
        <v>104492980.1637</v>
      </c>
      <c r="H320" s="48">
        <v>0</v>
      </c>
      <c r="I320" s="50">
        <v>62357891.4928</v>
      </c>
      <c r="J320" s="50">
        <v>6335824.8087</v>
      </c>
      <c r="K320" s="50">
        <v>5005526.1497</v>
      </c>
      <c r="M320" s="48">
        <v>154560771.7141</v>
      </c>
      <c r="N320" s="48"/>
      <c r="O320" s="50"/>
      <c r="P320" s="50"/>
      <c r="Q320" s="50"/>
    </row>
    <row r="321" ht="18.75" spans="1:17">
      <c r="A321" s="44">
        <v>316</v>
      </c>
      <c r="B321" s="45" t="s">
        <v>102</v>
      </c>
      <c r="C321" s="45" t="s">
        <v>794</v>
      </c>
      <c r="D321" s="46">
        <v>3890359.1437</v>
      </c>
      <c r="E321" s="46">
        <v>2321635.3191</v>
      </c>
      <c r="F321" s="47">
        <f t="shared" si="4"/>
        <v>6211994.4628</v>
      </c>
      <c r="G321" s="48">
        <f>'LGCs Details'!E317-'ECOLOGY TO INDIVIDUAL LGCS'!D321</f>
        <v>129678638.1224</v>
      </c>
      <c r="H321" s="48">
        <v>0</v>
      </c>
      <c r="I321" s="50">
        <v>77387843.9711</v>
      </c>
      <c r="J321" s="50">
        <v>7593145.335</v>
      </c>
      <c r="K321" s="50">
        <v>6211994.4628</v>
      </c>
      <c r="M321" s="48">
        <v>185499771.6607</v>
      </c>
      <c r="N321" s="48"/>
      <c r="O321" s="50"/>
      <c r="P321" s="50"/>
      <c r="Q321" s="50"/>
    </row>
    <row r="322" ht="18.75" spans="1:17">
      <c r="A322" s="44">
        <v>317</v>
      </c>
      <c r="B322" s="45" t="s">
        <v>102</v>
      </c>
      <c r="C322" s="45" t="s">
        <v>796</v>
      </c>
      <c r="D322" s="46">
        <v>2942601.9157</v>
      </c>
      <c r="E322" s="46">
        <v>1756045.7236</v>
      </c>
      <c r="F322" s="47">
        <f t="shared" si="4"/>
        <v>4698647.6393</v>
      </c>
      <c r="G322" s="48">
        <f>'LGCs Details'!E318-'ECOLOGY TO INDIVIDUAL LGCS'!D322</f>
        <v>98086730.5234</v>
      </c>
      <c r="H322" s="48">
        <v>0</v>
      </c>
      <c r="I322" s="50">
        <v>58534857.4544</v>
      </c>
      <c r="J322" s="50">
        <v>5550274.1812</v>
      </c>
      <c r="K322" s="50">
        <v>4698647.6393</v>
      </c>
      <c r="M322" s="48">
        <v>135230656.3512</v>
      </c>
      <c r="N322" s="48"/>
      <c r="O322" s="50"/>
      <c r="P322" s="50"/>
      <c r="Q322" s="50"/>
    </row>
    <row r="323" ht="18.75" spans="1:17">
      <c r="A323" s="44">
        <v>318</v>
      </c>
      <c r="B323" s="45" t="s">
        <v>102</v>
      </c>
      <c r="C323" s="45" t="s">
        <v>798</v>
      </c>
      <c r="D323" s="46">
        <v>2525009.1377</v>
      </c>
      <c r="E323" s="46">
        <v>1506840.4172</v>
      </c>
      <c r="F323" s="47">
        <f t="shared" si="4"/>
        <v>4031849.5549</v>
      </c>
      <c r="G323" s="48">
        <f>'LGCs Details'!E319-'ECOLOGY TO INDIVIDUAL LGCS'!D323</f>
        <v>84166971.2559</v>
      </c>
      <c r="H323" s="48">
        <v>0</v>
      </c>
      <c r="I323" s="50">
        <v>50228013.9071</v>
      </c>
      <c r="J323" s="50">
        <v>4810550.9234</v>
      </c>
      <c r="K323" s="50">
        <v>4031849.5549</v>
      </c>
      <c r="M323" s="48">
        <v>117028219.2198</v>
      </c>
      <c r="N323" s="48"/>
      <c r="O323" s="50"/>
      <c r="P323" s="50"/>
      <c r="Q323" s="50"/>
    </row>
    <row r="324" ht="18.75" spans="1:17">
      <c r="A324" s="44">
        <v>319</v>
      </c>
      <c r="B324" s="45" t="s">
        <v>102</v>
      </c>
      <c r="C324" s="45" t="s">
        <v>800</v>
      </c>
      <c r="D324" s="46">
        <v>2476966.9109</v>
      </c>
      <c r="E324" s="46">
        <v>1478170.4342</v>
      </c>
      <c r="F324" s="47">
        <f t="shared" si="4"/>
        <v>3955137.3451</v>
      </c>
      <c r="G324" s="48">
        <f>'LGCs Details'!E320-'ECOLOGY TO INDIVIDUAL LGCS'!D324</f>
        <v>82565563.6954</v>
      </c>
      <c r="H324" s="48">
        <v>0</v>
      </c>
      <c r="I324" s="50">
        <v>49272347.8065</v>
      </c>
      <c r="J324" s="50">
        <v>5013316.4316</v>
      </c>
      <c r="K324" s="50">
        <v>3955137.3451</v>
      </c>
      <c r="M324" s="48">
        <v>122017688.4243</v>
      </c>
      <c r="N324" s="48"/>
      <c r="O324" s="50"/>
      <c r="P324" s="50"/>
      <c r="Q324" s="50"/>
    </row>
    <row r="325" ht="18.75" spans="1:17">
      <c r="A325" s="44">
        <v>320</v>
      </c>
      <c r="B325" s="45" t="s">
        <v>102</v>
      </c>
      <c r="C325" s="45" t="s">
        <v>802</v>
      </c>
      <c r="D325" s="46">
        <v>3476981.5217</v>
      </c>
      <c r="E325" s="46">
        <v>2074945.4759</v>
      </c>
      <c r="F325" s="47">
        <f t="shared" si="4"/>
        <v>5551926.9976</v>
      </c>
      <c r="G325" s="48">
        <f>'LGCs Details'!E321-'ECOLOGY TO INDIVIDUAL LGCS'!D325</f>
        <v>115899384.0567</v>
      </c>
      <c r="H325" s="48">
        <v>0</v>
      </c>
      <c r="I325" s="50">
        <v>69164849.1963</v>
      </c>
      <c r="J325" s="50">
        <v>6790181.0236</v>
      </c>
      <c r="K325" s="50">
        <v>5551926.9976</v>
      </c>
      <c r="M325" s="48">
        <v>165741156.2035</v>
      </c>
      <c r="N325" s="48"/>
      <c r="O325" s="50"/>
      <c r="P325" s="50"/>
      <c r="Q325" s="50"/>
    </row>
    <row r="326" ht="18.75" spans="1:17">
      <c r="A326" s="44">
        <v>321</v>
      </c>
      <c r="B326" s="45" t="s">
        <v>102</v>
      </c>
      <c r="C326" s="45" t="s">
        <v>804</v>
      </c>
      <c r="D326" s="46">
        <v>2918122.8172</v>
      </c>
      <c r="E326" s="46">
        <v>1741437.422</v>
      </c>
      <c r="F326" s="47">
        <f t="shared" si="4"/>
        <v>4659560.2392</v>
      </c>
      <c r="G326" s="48">
        <f>'LGCs Details'!E322-'ECOLOGY TO INDIVIDUAL LGCS'!D326</f>
        <v>97270760.5737</v>
      </c>
      <c r="H326" s="48">
        <v>0</v>
      </c>
      <c r="I326" s="50">
        <v>58047914.0683</v>
      </c>
      <c r="J326" s="50">
        <v>5668563.0186</v>
      </c>
      <c r="K326" s="50">
        <v>4659560.2392</v>
      </c>
      <c r="M326" s="48">
        <v>138141400.4756</v>
      </c>
      <c r="N326" s="48"/>
      <c r="O326" s="50"/>
      <c r="P326" s="50"/>
      <c r="Q326" s="50"/>
    </row>
    <row r="327" ht="18.75" spans="1:17">
      <c r="A327" s="44">
        <v>322</v>
      </c>
      <c r="B327" s="45" t="s">
        <v>102</v>
      </c>
      <c r="C327" s="45" t="s">
        <v>806</v>
      </c>
      <c r="D327" s="46">
        <v>2556081.9285</v>
      </c>
      <c r="E327" s="46">
        <v>1525383.6123</v>
      </c>
      <c r="F327" s="47">
        <f t="shared" ref="F327:F390" si="5">D327+E327</f>
        <v>4081465.5408</v>
      </c>
      <c r="G327" s="48">
        <f>'LGCs Details'!E323-'ECOLOGY TO INDIVIDUAL LGCS'!D327</f>
        <v>85202730.9487</v>
      </c>
      <c r="H327" s="48">
        <v>0</v>
      </c>
      <c r="I327" s="50">
        <v>50846120.4099</v>
      </c>
      <c r="J327" s="50">
        <v>5130243.7052</v>
      </c>
      <c r="K327" s="50">
        <v>4081465.5408</v>
      </c>
      <c r="M327" s="48">
        <v>124894928.4262</v>
      </c>
      <c r="N327" s="48"/>
      <c r="O327" s="50"/>
      <c r="P327" s="50"/>
      <c r="Q327" s="50"/>
    </row>
    <row r="328" ht="18.75" spans="1:17">
      <c r="A328" s="44">
        <v>323</v>
      </c>
      <c r="B328" s="45" t="s">
        <v>102</v>
      </c>
      <c r="C328" s="45" t="s">
        <v>808</v>
      </c>
      <c r="D328" s="46">
        <v>2700361.4245</v>
      </c>
      <c r="E328" s="46">
        <v>1611484.7566</v>
      </c>
      <c r="F328" s="47">
        <f t="shared" si="5"/>
        <v>4311846.1811</v>
      </c>
      <c r="G328" s="48">
        <f>'LGCs Details'!E324-'ECOLOGY TO INDIVIDUAL LGCS'!D328</f>
        <v>90012047.4842</v>
      </c>
      <c r="H328" s="48">
        <v>0</v>
      </c>
      <c r="I328" s="50">
        <v>53716158.5522</v>
      </c>
      <c r="J328" s="50">
        <v>5224084.1127</v>
      </c>
      <c r="K328" s="50">
        <v>4311846.1811</v>
      </c>
      <c r="M328" s="48">
        <v>127204067.823</v>
      </c>
      <c r="N328" s="48"/>
      <c r="O328" s="50"/>
      <c r="P328" s="50"/>
      <c r="Q328" s="50"/>
    </row>
    <row r="329" ht="18.75" spans="1:17">
      <c r="A329" s="44">
        <v>324</v>
      </c>
      <c r="B329" s="45" t="s">
        <v>102</v>
      </c>
      <c r="C329" s="45" t="s">
        <v>810</v>
      </c>
      <c r="D329" s="46">
        <v>3756359.4229</v>
      </c>
      <c r="E329" s="46">
        <v>2241668.7986</v>
      </c>
      <c r="F329" s="47">
        <f t="shared" si="5"/>
        <v>5998028.2215</v>
      </c>
      <c r="G329" s="48">
        <f>'LGCs Details'!E325-'ECOLOGY TO INDIVIDUAL LGCS'!D329</f>
        <v>125211980.7641</v>
      </c>
      <c r="H329" s="48">
        <v>0</v>
      </c>
      <c r="I329" s="50">
        <v>74722293.2856</v>
      </c>
      <c r="J329" s="50">
        <v>7105956.3238</v>
      </c>
      <c r="K329" s="50">
        <v>5998028.2215</v>
      </c>
      <c r="M329" s="48">
        <v>173511467.5834</v>
      </c>
      <c r="N329" s="48"/>
      <c r="O329" s="50"/>
      <c r="P329" s="50"/>
      <c r="Q329" s="50"/>
    </row>
    <row r="330" ht="18.75" spans="1:17">
      <c r="A330" s="44">
        <v>325</v>
      </c>
      <c r="B330" s="45" t="s">
        <v>102</v>
      </c>
      <c r="C330" s="45" t="s">
        <v>812</v>
      </c>
      <c r="D330" s="46">
        <v>2777315.224</v>
      </c>
      <c r="E330" s="46">
        <v>1657408.1925</v>
      </c>
      <c r="F330" s="47">
        <f t="shared" si="5"/>
        <v>4434723.4165</v>
      </c>
      <c r="G330" s="48">
        <f>'LGCs Details'!E326-'ECOLOGY TO INDIVIDUAL LGCS'!D330</f>
        <v>92577174.1325</v>
      </c>
      <c r="H330" s="48">
        <v>0</v>
      </c>
      <c r="I330" s="50">
        <v>55246939.7487</v>
      </c>
      <c r="J330" s="50">
        <v>5337535.8157</v>
      </c>
      <c r="K330" s="50">
        <v>4434723.4165</v>
      </c>
      <c r="M330" s="48">
        <v>129995784.1435</v>
      </c>
      <c r="N330" s="48"/>
      <c r="O330" s="50"/>
      <c r="P330" s="50"/>
      <c r="Q330" s="50"/>
    </row>
    <row r="331" ht="18.75" spans="1:17">
      <c r="A331" s="44">
        <v>326</v>
      </c>
      <c r="B331" s="45" t="s">
        <v>102</v>
      </c>
      <c r="C331" s="45" t="s">
        <v>814</v>
      </c>
      <c r="D331" s="46">
        <v>2344506.7586</v>
      </c>
      <c r="E331" s="46">
        <v>1399122.6762</v>
      </c>
      <c r="F331" s="47">
        <f t="shared" si="5"/>
        <v>3743629.4348</v>
      </c>
      <c r="G331" s="48">
        <f>'LGCs Details'!E327-'ECOLOGY TO INDIVIDUAL LGCS'!D331</f>
        <v>78150225.2852</v>
      </c>
      <c r="H331" s="48">
        <v>0</v>
      </c>
      <c r="I331" s="50">
        <v>46637422.5411</v>
      </c>
      <c r="J331" s="50">
        <v>5111934.2557</v>
      </c>
      <c r="K331" s="50">
        <v>3743629.4348</v>
      </c>
      <c r="M331" s="48">
        <v>124444386.146</v>
      </c>
      <c r="N331" s="48"/>
      <c r="O331" s="50"/>
      <c r="P331" s="50"/>
      <c r="Q331" s="50"/>
    </row>
    <row r="332" ht="18.75" spans="1:17">
      <c r="A332" s="44">
        <v>327</v>
      </c>
      <c r="B332" s="45" t="s">
        <v>102</v>
      </c>
      <c r="C332" s="45" t="s">
        <v>816</v>
      </c>
      <c r="D332" s="46">
        <v>3222449.7254</v>
      </c>
      <c r="E332" s="46">
        <v>1923049.4718</v>
      </c>
      <c r="F332" s="47">
        <f t="shared" si="5"/>
        <v>5145499.1972</v>
      </c>
      <c r="G332" s="48">
        <f>'LGCs Details'!E328-'ECOLOGY TO INDIVIDUAL LGCS'!D332</f>
        <v>107414990.8455</v>
      </c>
      <c r="H332" s="48">
        <v>0</v>
      </c>
      <c r="I332" s="50">
        <v>64101649.0616</v>
      </c>
      <c r="J332" s="50">
        <v>6586555.5805</v>
      </c>
      <c r="K332" s="50">
        <v>5145499.1972</v>
      </c>
      <c r="M332" s="48">
        <v>160730526.5005</v>
      </c>
      <c r="N332" s="48"/>
      <c r="O332" s="50"/>
      <c r="P332" s="50"/>
      <c r="Q332" s="50"/>
    </row>
    <row r="333" ht="18.75" spans="1:17">
      <c r="A333" s="44">
        <v>328</v>
      </c>
      <c r="B333" s="45" t="s">
        <v>102</v>
      </c>
      <c r="C333" s="45" t="s">
        <v>818</v>
      </c>
      <c r="D333" s="46">
        <v>3624430.9833</v>
      </c>
      <c r="E333" s="46">
        <v>2162938.3488</v>
      </c>
      <c r="F333" s="47">
        <f t="shared" si="5"/>
        <v>5787369.3321</v>
      </c>
      <c r="G333" s="48">
        <f>'LGCs Details'!E329-'ECOLOGY TO INDIVIDUAL LGCS'!D333</f>
        <v>120814366.1088</v>
      </c>
      <c r="H333" s="48">
        <v>0</v>
      </c>
      <c r="I333" s="50">
        <v>72097944.9604</v>
      </c>
      <c r="J333" s="50">
        <v>7087754.3661</v>
      </c>
      <c r="K333" s="50">
        <v>5787369.3321</v>
      </c>
      <c r="M333" s="48">
        <v>173063570.3655</v>
      </c>
      <c r="N333" s="48"/>
      <c r="O333" s="50"/>
      <c r="P333" s="50"/>
      <c r="Q333" s="50"/>
    </row>
    <row r="334" ht="18.75" spans="1:17">
      <c r="A334" s="44">
        <v>329</v>
      </c>
      <c r="B334" s="45" t="s">
        <v>102</v>
      </c>
      <c r="C334" s="45" t="s">
        <v>820</v>
      </c>
      <c r="D334" s="46">
        <v>2656358.9006</v>
      </c>
      <c r="E334" s="46">
        <v>1585225.5322</v>
      </c>
      <c r="F334" s="47">
        <f t="shared" si="5"/>
        <v>4241584.4328</v>
      </c>
      <c r="G334" s="48">
        <f>'LGCs Details'!E330-'ECOLOGY TO INDIVIDUAL LGCS'!D334</f>
        <v>88545296.6861</v>
      </c>
      <c r="H334" s="48">
        <v>0</v>
      </c>
      <c r="I334" s="50">
        <v>52840851.0725</v>
      </c>
      <c r="J334" s="50">
        <v>5378609.6557</v>
      </c>
      <c r="K334" s="50">
        <v>4241584.4328</v>
      </c>
      <c r="M334" s="48">
        <v>131006491.8418</v>
      </c>
      <c r="N334" s="48"/>
      <c r="O334" s="50"/>
      <c r="P334" s="50"/>
      <c r="Q334" s="50"/>
    </row>
    <row r="335" ht="18.75" spans="1:17">
      <c r="A335" s="44">
        <v>330</v>
      </c>
      <c r="B335" s="45" t="s">
        <v>102</v>
      </c>
      <c r="C335" s="45" t="s">
        <v>822</v>
      </c>
      <c r="D335" s="46">
        <v>2810931.2595</v>
      </c>
      <c r="E335" s="46">
        <v>1677469.1103</v>
      </c>
      <c r="F335" s="47">
        <f t="shared" si="5"/>
        <v>4488400.3698</v>
      </c>
      <c r="G335" s="48">
        <f>'LGCs Details'!E331-'ECOLOGY TO INDIVIDUAL LGCS'!D335</f>
        <v>93697708.6496</v>
      </c>
      <c r="H335" s="48">
        <v>0</v>
      </c>
      <c r="I335" s="50">
        <v>55915637.0117</v>
      </c>
      <c r="J335" s="50">
        <v>5779172.1587</v>
      </c>
      <c r="K335" s="50">
        <v>4488400.3698</v>
      </c>
      <c r="M335" s="48">
        <v>140863169.5928</v>
      </c>
      <c r="N335" s="48"/>
      <c r="O335" s="50"/>
      <c r="P335" s="50"/>
      <c r="Q335" s="50"/>
    </row>
    <row r="336" ht="18.75" spans="1:17">
      <c r="A336" s="44">
        <v>331</v>
      </c>
      <c r="B336" s="45" t="s">
        <v>102</v>
      </c>
      <c r="C336" s="45" t="s">
        <v>824</v>
      </c>
      <c r="D336" s="46">
        <v>2931752.1638</v>
      </c>
      <c r="E336" s="46">
        <v>1749570.9571</v>
      </c>
      <c r="F336" s="47">
        <f t="shared" si="5"/>
        <v>4681323.1209</v>
      </c>
      <c r="G336" s="48">
        <f>'LGCs Details'!E332-'ECOLOGY TO INDIVIDUAL LGCS'!D336</f>
        <v>97725072.125</v>
      </c>
      <c r="H336" s="48">
        <v>0</v>
      </c>
      <c r="I336" s="50">
        <v>58319031.902</v>
      </c>
      <c r="J336" s="50">
        <v>6137824.7737</v>
      </c>
      <c r="K336" s="50">
        <v>4681323.1209</v>
      </c>
      <c r="M336" s="48">
        <v>149688566.9387</v>
      </c>
      <c r="N336" s="48"/>
      <c r="O336" s="50"/>
      <c r="P336" s="50"/>
      <c r="Q336" s="50"/>
    </row>
    <row r="337" ht="18.75" spans="1:17">
      <c r="A337" s="44">
        <v>332</v>
      </c>
      <c r="B337" s="45" t="s">
        <v>102</v>
      </c>
      <c r="C337" s="45" t="s">
        <v>826</v>
      </c>
      <c r="D337" s="46">
        <v>3028929.7547</v>
      </c>
      <c r="E337" s="46">
        <v>1807563.2706</v>
      </c>
      <c r="F337" s="47">
        <f t="shared" si="5"/>
        <v>4836493.0253</v>
      </c>
      <c r="G337" s="48">
        <f>'LGCs Details'!E333-'ECOLOGY TO INDIVIDUAL LGCS'!D337</f>
        <v>100964325.1567</v>
      </c>
      <c r="H337" s="48">
        <v>0</v>
      </c>
      <c r="I337" s="50">
        <v>60252109.0212</v>
      </c>
      <c r="J337" s="50">
        <v>5915555.4618</v>
      </c>
      <c r="K337" s="50">
        <v>4836493.0253</v>
      </c>
      <c r="M337" s="48">
        <v>144219165.8728</v>
      </c>
      <c r="N337" s="48"/>
      <c r="O337" s="50"/>
      <c r="P337" s="50"/>
      <c r="Q337" s="50"/>
    </row>
    <row r="338" ht="18.75" spans="1:17">
      <c r="A338" s="44">
        <v>333</v>
      </c>
      <c r="B338" s="45" t="s">
        <v>102</v>
      </c>
      <c r="C338" s="45" t="s">
        <v>828</v>
      </c>
      <c r="D338" s="46">
        <v>3055119.9572</v>
      </c>
      <c r="E338" s="46">
        <v>1823192.7014</v>
      </c>
      <c r="F338" s="47">
        <f t="shared" si="5"/>
        <v>4878312.6586</v>
      </c>
      <c r="G338" s="48">
        <f>'LGCs Details'!E334-'ECOLOGY TO INDIVIDUAL LGCS'!D338</f>
        <v>101837331.9056</v>
      </c>
      <c r="H338" s="48">
        <v>0</v>
      </c>
      <c r="I338" s="50">
        <v>60773090.0482</v>
      </c>
      <c r="J338" s="50">
        <v>5996795.4328</v>
      </c>
      <c r="K338" s="50">
        <v>4878312.6586</v>
      </c>
      <c r="M338" s="48">
        <v>146218245.1877</v>
      </c>
      <c r="N338" s="48"/>
      <c r="O338" s="50"/>
      <c r="P338" s="50"/>
      <c r="Q338" s="50"/>
    </row>
    <row r="339" ht="18.75" spans="1:17">
      <c r="A339" s="44">
        <v>334</v>
      </c>
      <c r="B339" s="45" t="s">
        <v>102</v>
      </c>
      <c r="C339" s="45" t="s">
        <v>830</v>
      </c>
      <c r="D339" s="46">
        <v>2862034.8148</v>
      </c>
      <c r="E339" s="46">
        <v>1707965.9911</v>
      </c>
      <c r="F339" s="47">
        <f t="shared" si="5"/>
        <v>4570000.8059</v>
      </c>
      <c r="G339" s="48">
        <f>'LGCs Details'!E335-'ECOLOGY TO INDIVIDUAL LGCS'!D339</f>
        <v>95401160.4925</v>
      </c>
      <c r="H339" s="48">
        <v>0</v>
      </c>
      <c r="I339" s="50">
        <v>56932199.7034</v>
      </c>
      <c r="J339" s="50">
        <v>5778204.7318</v>
      </c>
      <c r="K339" s="50">
        <v>4570000.8059</v>
      </c>
      <c r="M339" s="48">
        <v>140839364.032</v>
      </c>
      <c r="N339" s="48"/>
      <c r="O339" s="50"/>
      <c r="P339" s="50"/>
      <c r="Q339" s="50"/>
    </row>
    <row r="340" ht="18.75" spans="1:17">
      <c r="A340" s="44">
        <v>335</v>
      </c>
      <c r="B340" s="45" t="s">
        <v>102</v>
      </c>
      <c r="C340" s="45" t="s">
        <v>832</v>
      </c>
      <c r="D340" s="46">
        <v>2625227.5322</v>
      </c>
      <c r="E340" s="46">
        <v>1566647.38</v>
      </c>
      <c r="F340" s="47">
        <f t="shared" si="5"/>
        <v>4191874.9122</v>
      </c>
      <c r="G340" s="48">
        <f>'LGCs Details'!E336-'ECOLOGY TO INDIVIDUAL LGCS'!D340</f>
        <v>87507584.4084</v>
      </c>
      <c r="H340" s="48">
        <v>-0.0001</v>
      </c>
      <c r="I340" s="50">
        <v>52221579.3327</v>
      </c>
      <c r="J340" s="50">
        <v>5384199.2333</v>
      </c>
      <c r="K340" s="50">
        <v>4191874.9122</v>
      </c>
      <c r="M340" s="48">
        <v>131144035.0819</v>
      </c>
      <c r="N340" s="48"/>
      <c r="O340" s="50"/>
      <c r="P340" s="50"/>
      <c r="Q340" s="50"/>
    </row>
    <row r="341" ht="18.75" spans="1:17">
      <c r="A341" s="44">
        <v>336</v>
      </c>
      <c r="B341" s="45" t="s">
        <v>102</v>
      </c>
      <c r="C341" s="45" t="s">
        <v>834</v>
      </c>
      <c r="D341" s="46">
        <v>3221727.7898</v>
      </c>
      <c r="E341" s="46">
        <v>1922618.645</v>
      </c>
      <c r="F341" s="47">
        <f t="shared" si="5"/>
        <v>5144346.4348</v>
      </c>
      <c r="G341" s="48">
        <f>'LGCs Details'!E337-'ECOLOGY TO INDIVIDUAL LGCS'!D341</f>
        <v>107390926.3268</v>
      </c>
      <c r="H341" s="48">
        <v>0</v>
      </c>
      <c r="I341" s="50">
        <v>64087288.1672</v>
      </c>
      <c r="J341" s="50">
        <v>6143808.4881</v>
      </c>
      <c r="K341" s="50">
        <v>5144346.4348</v>
      </c>
      <c r="M341" s="48">
        <v>149835808.7406</v>
      </c>
      <c r="N341" s="48"/>
      <c r="O341" s="50"/>
      <c r="P341" s="50"/>
      <c r="Q341" s="50"/>
    </row>
    <row r="342" ht="18.75" spans="1:17">
      <c r="A342" s="44">
        <v>337</v>
      </c>
      <c r="B342" s="45" t="s">
        <v>102</v>
      </c>
      <c r="C342" s="45" t="s">
        <v>836</v>
      </c>
      <c r="D342" s="46">
        <v>2382494.9452</v>
      </c>
      <c r="E342" s="46">
        <v>1421792.7467</v>
      </c>
      <c r="F342" s="47">
        <f t="shared" si="5"/>
        <v>3804287.6919</v>
      </c>
      <c r="G342" s="48">
        <f>'LGCs Details'!E338-'ECOLOGY TO INDIVIDUAL LGCS'!D342</f>
        <v>79416498.1723</v>
      </c>
      <c r="H342" s="48">
        <v>0</v>
      </c>
      <c r="I342" s="50">
        <v>47393091.5551</v>
      </c>
      <c r="J342" s="50">
        <v>4779796.3034</v>
      </c>
      <c r="K342" s="50">
        <v>3804287.6919</v>
      </c>
      <c r="M342" s="48">
        <v>116271437.5033</v>
      </c>
      <c r="N342" s="48"/>
      <c r="O342" s="50"/>
      <c r="P342" s="50"/>
      <c r="Q342" s="50"/>
    </row>
    <row r="343" ht="37.5" spans="1:17">
      <c r="A343" s="44">
        <v>338</v>
      </c>
      <c r="B343" s="45" t="s">
        <v>102</v>
      </c>
      <c r="C343" s="45" t="s">
        <v>838</v>
      </c>
      <c r="D343" s="46">
        <v>2990315.6582</v>
      </c>
      <c r="E343" s="46">
        <v>1784519.6783</v>
      </c>
      <c r="F343" s="47">
        <f t="shared" si="5"/>
        <v>4774835.3365</v>
      </c>
      <c r="G343" s="48">
        <f>'LGCs Details'!E339-'ECOLOGY TO INDIVIDUAL LGCS'!D343</f>
        <v>99677188.6066</v>
      </c>
      <c r="H343" s="48">
        <v>0</v>
      </c>
      <c r="I343" s="50">
        <v>59483989.2757</v>
      </c>
      <c r="J343" s="50">
        <v>5413162.322</v>
      </c>
      <c r="K343" s="50">
        <v>4774835.3365</v>
      </c>
      <c r="M343" s="48">
        <v>131856732.4266</v>
      </c>
      <c r="N343" s="48"/>
      <c r="O343" s="50"/>
      <c r="P343" s="50"/>
      <c r="Q343" s="50"/>
    </row>
    <row r="344" ht="18.75" spans="1:17">
      <c r="A344" s="44">
        <v>339</v>
      </c>
      <c r="B344" s="45" t="s">
        <v>102</v>
      </c>
      <c r="C344" s="45" t="s">
        <v>840</v>
      </c>
      <c r="D344" s="46">
        <v>2719676.9355</v>
      </c>
      <c r="E344" s="46">
        <v>1623011.603</v>
      </c>
      <c r="F344" s="47">
        <f t="shared" si="5"/>
        <v>4342688.5385</v>
      </c>
      <c r="G344" s="48">
        <f>'LGCs Details'!E340-'ECOLOGY TO INDIVIDUAL LGCS'!D344</f>
        <v>90655897.8507</v>
      </c>
      <c r="H344" s="48">
        <v>0</v>
      </c>
      <c r="I344" s="50">
        <v>54100386.7676</v>
      </c>
      <c r="J344" s="50">
        <v>5424007.0579</v>
      </c>
      <c r="K344" s="50">
        <v>4342688.5385</v>
      </c>
      <c r="M344" s="48">
        <v>132123589.8241</v>
      </c>
      <c r="N344" s="48"/>
      <c r="O344" s="50"/>
      <c r="P344" s="50"/>
      <c r="Q344" s="50"/>
    </row>
    <row r="345" ht="18.75" spans="1:17">
      <c r="A345" s="44">
        <v>340</v>
      </c>
      <c r="B345" s="45" t="s">
        <v>102</v>
      </c>
      <c r="C345" s="45" t="s">
        <v>842</v>
      </c>
      <c r="D345" s="46">
        <v>2520119.6836</v>
      </c>
      <c r="E345" s="46">
        <v>1503922.5557</v>
      </c>
      <c r="F345" s="47">
        <f t="shared" si="5"/>
        <v>4024042.2393</v>
      </c>
      <c r="G345" s="48">
        <f>'LGCs Details'!E341-'ECOLOGY TO INDIVIDUAL LGCS'!D345</f>
        <v>84003989.4546</v>
      </c>
      <c r="H345" s="48">
        <v>0</v>
      </c>
      <c r="I345" s="50">
        <v>50130751.8569</v>
      </c>
      <c r="J345" s="50">
        <v>4994063.4423</v>
      </c>
      <c r="K345" s="50">
        <v>4024042.2393</v>
      </c>
      <c r="M345" s="48">
        <v>121543928.3749</v>
      </c>
      <c r="N345" s="48"/>
      <c r="O345" s="50"/>
      <c r="P345" s="50"/>
      <c r="Q345" s="50"/>
    </row>
    <row r="346" ht="18.75" spans="1:17">
      <c r="A346" s="44">
        <v>341</v>
      </c>
      <c r="B346" s="45" t="s">
        <v>103</v>
      </c>
      <c r="C346" s="45" t="s">
        <v>847</v>
      </c>
      <c r="D346" s="46">
        <v>4718390.6022</v>
      </c>
      <c r="E346" s="46">
        <v>2815776.6075</v>
      </c>
      <c r="F346" s="47">
        <f t="shared" si="5"/>
        <v>7534167.2097</v>
      </c>
      <c r="G346" s="48">
        <f>'LGCs Details'!E342-'ECOLOGY TO INDIVIDUAL LGCS'!D346</f>
        <v>157279686.7413</v>
      </c>
      <c r="H346" s="48">
        <v>0</v>
      </c>
      <c r="I346" s="50">
        <v>93859220.2507</v>
      </c>
      <c r="J346" s="50">
        <v>7986197.3039</v>
      </c>
      <c r="K346" s="50">
        <v>7534167.2097</v>
      </c>
      <c r="M346" s="48">
        <v>167018696.2576</v>
      </c>
      <c r="N346" s="48"/>
      <c r="O346" s="50"/>
      <c r="P346" s="50"/>
      <c r="Q346" s="50"/>
    </row>
    <row r="347" ht="18.75" spans="1:17">
      <c r="A347" s="44">
        <v>342</v>
      </c>
      <c r="B347" s="45" t="s">
        <v>103</v>
      </c>
      <c r="C347" s="45" t="s">
        <v>849</v>
      </c>
      <c r="D347" s="46">
        <v>4797783.8443</v>
      </c>
      <c r="E347" s="46">
        <v>2863155.8206</v>
      </c>
      <c r="F347" s="47">
        <f t="shared" si="5"/>
        <v>7660939.6649</v>
      </c>
      <c r="G347" s="48">
        <f>'LGCs Details'!E343-'ECOLOGY TO INDIVIDUAL LGCS'!D347</f>
        <v>159926128.1449</v>
      </c>
      <c r="H347" s="48">
        <v>0</v>
      </c>
      <c r="I347" s="50">
        <v>95438527.3547</v>
      </c>
      <c r="J347" s="50">
        <v>9370298.5258</v>
      </c>
      <c r="K347" s="50">
        <v>7660939.6649</v>
      </c>
      <c r="M347" s="48">
        <v>201077400.2512</v>
      </c>
      <c r="N347" s="48"/>
      <c r="O347" s="50"/>
      <c r="P347" s="50"/>
      <c r="Q347" s="50"/>
    </row>
    <row r="348" ht="18.75" spans="1:17">
      <c r="A348" s="44">
        <v>343</v>
      </c>
      <c r="B348" s="45" t="s">
        <v>103</v>
      </c>
      <c r="C348" s="45" t="s">
        <v>851</v>
      </c>
      <c r="D348" s="46">
        <v>3970549.2723</v>
      </c>
      <c r="E348" s="46">
        <v>2369490.0873</v>
      </c>
      <c r="F348" s="47">
        <f t="shared" si="5"/>
        <v>6340039.3596</v>
      </c>
      <c r="G348" s="48">
        <f>'LGCs Details'!E344-'ECOLOGY TO INDIVIDUAL LGCS'!D348</f>
        <v>132351642.4102</v>
      </c>
      <c r="H348" s="48">
        <v>0</v>
      </c>
      <c r="I348" s="50">
        <v>78983002.9097</v>
      </c>
      <c r="J348" s="50">
        <v>8393042.1098</v>
      </c>
      <c r="K348" s="50">
        <v>6340039.3596</v>
      </c>
      <c r="M348" s="48">
        <v>177029963.2059</v>
      </c>
      <c r="N348" s="48"/>
      <c r="O348" s="50"/>
      <c r="P348" s="50"/>
      <c r="Q348" s="50"/>
    </row>
    <row r="349" ht="18.75" spans="1:17">
      <c r="A349" s="44">
        <v>344</v>
      </c>
      <c r="B349" s="45" t="s">
        <v>103</v>
      </c>
      <c r="C349" s="45" t="s">
        <v>853</v>
      </c>
      <c r="D349" s="46">
        <v>3057266.1367</v>
      </c>
      <c r="E349" s="46">
        <v>1824473.4691</v>
      </c>
      <c r="F349" s="47">
        <f t="shared" si="5"/>
        <v>4881739.6058</v>
      </c>
      <c r="G349" s="48">
        <f>'LGCs Details'!E345-'ECOLOGY TO INDIVIDUAL LGCS'!D349</f>
        <v>101908871.2242</v>
      </c>
      <c r="H349" s="48">
        <v>0</v>
      </c>
      <c r="I349" s="50">
        <v>60815782.3042</v>
      </c>
      <c r="J349" s="50">
        <v>6296245.8651</v>
      </c>
      <c r="K349" s="50">
        <v>4881739.6058</v>
      </c>
      <c r="M349" s="48">
        <v>125433908.3041</v>
      </c>
      <c r="N349" s="48"/>
      <c r="O349" s="50"/>
      <c r="P349" s="50"/>
      <c r="Q349" s="50"/>
    </row>
    <row r="350" ht="18.75" spans="1:17">
      <c r="A350" s="44">
        <v>345</v>
      </c>
      <c r="B350" s="45" t="s">
        <v>103</v>
      </c>
      <c r="C350" s="45" t="s">
        <v>855</v>
      </c>
      <c r="D350" s="46">
        <v>5026007.5129</v>
      </c>
      <c r="E350" s="46">
        <v>2999352.02</v>
      </c>
      <c r="F350" s="47">
        <f t="shared" si="5"/>
        <v>8025359.5329</v>
      </c>
      <c r="G350" s="48">
        <f>'LGCs Details'!E346-'ECOLOGY TO INDIVIDUAL LGCS'!D350</f>
        <v>167533583.7628</v>
      </c>
      <c r="H350" s="48">
        <v>0</v>
      </c>
      <c r="I350" s="50">
        <v>99978400.6669</v>
      </c>
      <c r="J350" s="50">
        <v>10110547.2994</v>
      </c>
      <c r="K350" s="50">
        <v>8025359.5329</v>
      </c>
      <c r="M350" s="48">
        <v>219292768.7982</v>
      </c>
      <c r="N350" s="48"/>
      <c r="O350" s="50"/>
      <c r="P350" s="50"/>
      <c r="Q350" s="50"/>
    </row>
    <row r="351" ht="18.75" spans="1:17">
      <c r="A351" s="44">
        <v>346</v>
      </c>
      <c r="B351" s="45" t="s">
        <v>103</v>
      </c>
      <c r="C351" s="45" t="s">
        <v>857</v>
      </c>
      <c r="D351" s="46">
        <v>3366971.6627</v>
      </c>
      <c r="E351" s="46">
        <v>2009295.2969</v>
      </c>
      <c r="F351" s="47">
        <f t="shared" si="5"/>
        <v>5376266.9596</v>
      </c>
      <c r="G351" s="48">
        <f>'LGCs Details'!E347-'ECOLOGY TO INDIVIDUAL LGCS'!D351</f>
        <v>112232388.7556</v>
      </c>
      <c r="H351" s="48">
        <v>0</v>
      </c>
      <c r="I351" s="50">
        <v>66976509.8961</v>
      </c>
      <c r="J351" s="50">
        <v>7288252.5551</v>
      </c>
      <c r="K351" s="50">
        <v>5376266.9596</v>
      </c>
      <c r="M351" s="48">
        <v>149844306.6775</v>
      </c>
      <c r="N351" s="48"/>
      <c r="O351" s="50"/>
      <c r="P351" s="50"/>
      <c r="Q351" s="50"/>
    </row>
    <row r="352" ht="18.75" spans="1:17">
      <c r="A352" s="44">
        <v>347</v>
      </c>
      <c r="B352" s="45" t="s">
        <v>103</v>
      </c>
      <c r="C352" s="45" t="s">
        <v>859</v>
      </c>
      <c r="D352" s="46">
        <v>2935992.6674</v>
      </c>
      <c r="E352" s="46">
        <v>1752101.5468</v>
      </c>
      <c r="F352" s="47">
        <f t="shared" si="5"/>
        <v>4688094.2142</v>
      </c>
      <c r="G352" s="48">
        <f>'LGCs Details'!E348-'ECOLOGY TO INDIVIDUAL LGCS'!D352</f>
        <v>97866422.2478</v>
      </c>
      <c r="H352" s="48">
        <v>0</v>
      </c>
      <c r="I352" s="50">
        <v>58403384.895</v>
      </c>
      <c r="J352" s="50">
        <v>6827840.9645</v>
      </c>
      <c r="K352" s="50">
        <v>4688094.2142</v>
      </c>
      <c r="M352" s="48">
        <v>138514917.0113</v>
      </c>
      <c r="N352" s="48"/>
      <c r="O352" s="50"/>
      <c r="P352" s="50"/>
      <c r="Q352" s="50"/>
    </row>
    <row r="353" ht="18.75" spans="1:17">
      <c r="A353" s="44">
        <v>348</v>
      </c>
      <c r="B353" s="45" t="s">
        <v>103</v>
      </c>
      <c r="C353" s="45" t="s">
        <v>861</v>
      </c>
      <c r="D353" s="46">
        <v>3912017.7275</v>
      </c>
      <c r="E353" s="46">
        <v>2334560.4326</v>
      </c>
      <c r="F353" s="47">
        <f t="shared" si="5"/>
        <v>6246578.1601</v>
      </c>
      <c r="G353" s="48">
        <f>'LGCs Details'!E349-'ECOLOGY TO INDIVIDUAL LGCS'!D353</f>
        <v>130400590.917</v>
      </c>
      <c r="H353" s="48">
        <v>0</v>
      </c>
      <c r="I353" s="50">
        <v>77818681.0852</v>
      </c>
      <c r="J353" s="50">
        <v>8301172.3867</v>
      </c>
      <c r="K353" s="50">
        <v>6246578.1601</v>
      </c>
      <c r="M353" s="48">
        <v>174769316.6181</v>
      </c>
      <c r="N353" s="48"/>
      <c r="O353" s="50"/>
      <c r="P353" s="50"/>
      <c r="Q353" s="50"/>
    </row>
    <row r="354" ht="18.75" spans="1:17">
      <c r="A354" s="44">
        <v>349</v>
      </c>
      <c r="B354" s="45" t="s">
        <v>103</v>
      </c>
      <c r="C354" s="45" t="s">
        <v>863</v>
      </c>
      <c r="D354" s="46">
        <v>4315362.4904</v>
      </c>
      <c r="E354" s="46">
        <v>2575263.0034</v>
      </c>
      <c r="F354" s="47">
        <f t="shared" si="5"/>
        <v>6890625.4938</v>
      </c>
      <c r="G354" s="48">
        <f>'LGCs Details'!E350-'ECOLOGY TO INDIVIDUAL LGCS'!D354</f>
        <v>143845416.3479</v>
      </c>
      <c r="H354" s="48">
        <v>0</v>
      </c>
      <c r="I354" s="50">
        <v>85842100.1134</v>
      </c>
      <c r="J354" s="50">
        <v>7889585.9948</v>
      </c>
      <c r="K354" s="50">
        <v>6890625.4938</v>
      </c>
      <c r="M354" s="48">
        <v>164641373.0324</v>
      </c>
      <c r="N354" s="48"/>
      <c r="O354" s="50"/>
      <c r="P354" s="50"/>
      <c r="Q354" s="50"/>
    </row>
    <row r="355" ht="18.75" spans="1:17">
      <c r="A355" s="44">
        <v>350</v>
      </c>
      <c r="B355" s="45" t="s">
        <v>103</v>
      </c>
      <c r="C355" s="45" t="s">
        <v>865</v>
      </c>
      <c r="D355" s="46">
        <v>4076726.7975</v>
      </c>
      <c r="E355" s="46">
        <v>2432853.2585</v>
      </c>
      <c r="F355" s="47">
        <f t="shared" si="5"/>
        <v>6509580.056</v>
      </c>
      <c r="G355" s="48">
        <f>'LGCs Details'!E351-'ECOLOGY TO INDIVIDUAL LGCS'!D355</f>
        <v>135890893.25</v>
      </c>
      <c r="H355" s="48">
        <v>0</v>
      </c>
      <c r="I355" s="50">
        <v>81095108.6176</v>
      </c>
      <c r="J355" s="50">
        <v>9244222.4992</v>
      </c>
      <c r="K355" s="50">
        <v>6509580.056</v>
      </c>
      <c r="M355" s="48">
        <v>197975036.0571</v>
      </c>
      <c r="N355" s="48"/>
      <c r="O355" s="50"/>
      <c r="P355" s="50"/>
      <c r="Q355" s="50"/>
    </row>
    <row r="356" ht="18.75" spans="1:17">
      <c r="A356" s="44">
        <v>351</v>
      </c>
      <c r="B356" s="45" t="s">
        <v>103</v>
      </c>
      <c r="C356" s="45" t="s">
        <v>867</v>
      </c>
      <c r="D356" s="46">
        <v>4352543.5703</v>
      </c>
      <c r="E356" s="46">
        <v>2597451.4197</v>
      </c>
      <c r="F356" s="47">
        <f t="shared" si="5"/>
        <v>6949994.99</v>
      </c>
      <c r="G356" s="48">
        <f>'LGCs Details'!E352-'ECOLOGY TO INDIVIDUAL LGCS'!D356</f>
        <v>145084785.6751</v>
      </c>
      <c r="H356" s="48">
        <v>0</v>
      </c>
      <c r="I356" s="50">
        <v>86581713.9889</v>
      </c>
      <c r="J356" s="50">
        <v>9778051.0409</v>
      </c>
      <c r="K356" s="50">
        <v>6949994.99</v>
      </c>
      <c r="M356" s="48">
        <v>211111003.2812</v>
      </c>
      <c r="N356" s="48"/>
      <c r="O356" s="50"/>
      <c r="P356" s="50"/>
      <c r="Q356" s="50"/>
    </row>
    <row r="357" ht="18.75" spans="1:17">
      <c r="A357" s="44">
        <v>352</v>
      </c>
      <c r="B357" s="45" t="s">
        <v>103</v>
      </c>
      <c r="C357" s="45" t="s">
        <v>869</v>
      </c>
      <c r="D357" s="46">
        <v>3761355.2694</v>
      </c>
      <c r="E357" s="46">
        <v>2244650.1515</v>
      </c>
      <c r="F357" s="47">
        <f t="shared" si="5"/>
        <v>6006005.4209</v>
      </c>
      <c r="G357" s="48">
        <f>'LGCs Details'!E353-'ECOLOGY TO INDIVIDUAL LGCS'!D357</f>
        <v>125378508.9811</v>
      </c>
      <c r="H357" s="48">
        <v>0</v>
      </c>
      <c r="I357" s="50">
        <v>74821671.7173</v>
      </c>
      <c r="J357" s="50">
        <v>7849802.0572</v>
      </c>
      <c r="K357" s="50">
        <v>6006005.4209</v>
      </c>
      <c r="M357" s="48">
        <v>163662406.0818</v>
      </c>
      <c r="N357" s="48"/>
      <c r="O357" s="50"/>
      <c r="P357" s="50"/>
      <c r="Q357" s="50"/>
    </row>
    <row r="358" ht="18.75" spans="1:17">
      <c r="A358" s="44">
        <v>353</v>
      </c>
      <c r="B358" s="45" t="s">
        <v>103</v>
      </c>
      <c r="C358" s="45" t="s">
        <v>871</v>
      </c>
      <c r="D358" s="46">
        <v>3258716.7059</v>
      </c>
      <c r="E358" s="46">
        <v>1944692.3844</v>
      </c>
      <c r="F358" s="47">
        <f t="shared" si="5"/>
        <v>5203409.0903</v>
      </c>
      <c r="G358" s="48">
        <f>'LGCs Details'!E354-'ECOLOGY TO INDIVIDUAL LGCS'!D358</f>
        <v>108623890.1957</v>
      </c>
      <c r="H358" s="48">
        <v>0</v>
      </c>
      <c r="I358" s="50">
        <v>64823079.481</v>
      </c>
      <c r="J358" s="50">
        <v>7630470.8567</v>
      </c>
      <c r="K358" s="50">
        <v>5203409.0903</v>
      </c>
      <c r="M358" s="48">
        <v>158265303.3857</v>
      </c>
      <c r="N358" s="48"/>
      <c r="O358" s="50"/>
      <c r="P358" s="50"/>
      <c r="Q358" s="50"/>
    </row>
    <row r="359" ht="18.75" spans="1:17">
      <c r="A359" s="44">
        <v>354</v>
      </c>
      <c r="B359" s="45" t="s">
        <v>103</v>
      </c>
      <c r="C359" s="45" t="s">
        <v>873</v>
      </c>
      <c r="D359" s="46">
        <v>3355408.5959</v>
      </c>
      <c r="E359" s="46">
        <v>2002394.8481</v>
      </c>
      <c r="F359" s="47">
        <f t="shared" si="5"/>
        <v>5357803.444</v>
      </c>
      <c r="G359" s="48">
        <f>'LGCs Details'!E355-'ECOLOGY TO INDIVIDUAL LGCS'!D359</f>
        <v>111846953.1975</v>
      </c>
      <c r="H359" s="48">
        <v>0</v>
      </c>
      <c r="I359" s="50">
        <v>66746494.9354</v>
      </c>
      <c r="J359" s="50">
        <v>7002586.9237</v>
      </c>
      <c r="K359" s="50">
        <v>5357803.444</v>
      </c>
      <c r="M359" s="48">
        <v>142814906.6402</v>
      </c>
      <c r="N359" s="48"/>
      <c r="O359" s="50"/>
      <c r="P359" s="50"/>
      <c r="Q359" s="50"/>
    </row>
    <row r="360" ht="18.75" spans="1:17">
      <c r="A360" s="44">
        <v>355</v>
      </c>
      <c r="B360" s="45" t="s">
        <v>103</v>
      </c>
      <c r="C360" s="45" t="s">
        <v>875</v>
      </c>
      <c r="D360" s="46">
        <v>3884213.9238</v>
      </c>
      <c r="E360" s="46">
        <v>2317968.0589</v>
      </c>
      <c r="F360" s="47">
        <f t="shared" si="5"/>
        <v>6202181.9827</v>
      </c>
      <c r="G360" s="48">
        <f>'LGCs Details'!E356-'ECOLOGY TO INDIVIDUAL LGCS'!D360</f>
        <v>129473797.4616</v>
      </c>
      <c r="H360" s="48">
        <v>0</v>
      </c>
      <c r="I360" s="50">
        <v>77265601.9631</v>
      </c>
      <c r="J360" s="50">
        <v>8340705.5099</v>
      </c>
      <c r="K360" s="50">
        <v>6202181.9827</v>
      </c>
      <c r="M360" s="48">
        <v>175742111.7566</v>
      </c>
      <c r="N360" s="48"/>
      <c r="O360" s="50"/>
      <c r="P360" s="50"/>
      <c r="Q360" s="50"/>
    </row>
    <row r="361" ht="18.75" spans="1:17">
      <c r="A361" s="44">
        <v>356</v>
      </c>
      <c r="B361" s="45" t="s">
        <v>103</v>
      </c>
      <c r="C361" s="45" t="s">
        <v>877</v>
      </c>
      <c r="D361" s="46">
        <v>3012726.6491</v>
      </c>
      <c r="E361" s="46">
        <v>1797893.8029</v>
      </c>
      <c r="F361" s="47">
        <f t="shared" si="5"/>
        <v>4810620.452</v>
      </c>
      <c r="G361" s="48">
        <f>'LGCs Details'!E357-'ECOLOGY TO INDIVIDUAL LGCS'!D361</f>
        <v>100424221.6368</v>
      </c>
      <c r="H361" s="48">
        <v>0</v>
      </c>
      <c r="I361" s="50">
        <v>59929793.4299</v>
      </c>
      <c r="J361" s="50">
        <v>6632146.0331</v>
      </c>
      <c r="K361" s="50">
        <v>4810620.452</v>
      </c>
      <c r="M361" s="48">
        <v>133699434.1277</v>
      </c>
      <c r="N361" s="48"/>
      <c r="O361" s="50"/>
      <c r="P361" s="50"/>
      <c r="Q361" s="50"/>
    </row>
    <row r="362" ht="18.75" spans="1:17">
      <c r="A362" s="44">
        <v>357</v>
      </c>
      <c r="B362" s="45" t="s">
        <v>103</v>
      </c>
      <c r="C362" s="45" t="s">
        <v>879</v>
      </c>
      <c r="D362" s="46">
        <v>4191977.2732</v>
      </c>
      <c r="E362" s="46">
        <v>2501630.8611</v>
      </c>
      <c r="F362" s="47">
        <f t="shared" si="5"/>
        <v>6693608.1343</v>
      </c>
      <c r="G362" s="48">
        <f>'LGCs Details'!E358-'ECOLOGY TO INDIVIDUAL LGCS'!D362</f>
        <v>139732575.7732</v>
      </c>
      <c r="H362" s="48">
        <v>0</v>
      </c>
      <c r="I362" s="50">
        <v>83387695.3689</v>
      </c>
      <c r="J362" s="50">
        <v>8927324.5061</v>
      </c>
      <c r="K362" s="50">
        <v>6693608.1343</v>
      </c>
      <c r="M362" s="48">
        <v>190177098.4708</v>
      </c>
      <c r="N362" s="48"/>
      <c r="O362" s="50"/>
      <c r="P362" s="50"/>
      <c r="Q362" s="50"/>
    </row>
    <row r="363" ht="18.75" spans="1:17">
      <c r="A363" s="44">
        <v>358</v>
      </c>
      <c r="B363" s="45" t="s">
        <v>103</v>
      </c>
      <c r="C363" s="45" t="s">
        <v>881</v>
      </c>
      <c r="D363" s="46">
        <v>2819583.0994</v>
      </c>
      <c r="E363" s="46">
        <v>1682632.237</v>
      </c>
      <c r="F363" s="47">
        <f t="shared" si="5"/>
        <v>4502215.3364</v>
      </c>
      <c r="G363" s="48">
        <f>'LGCs Details'!E359-'ECOLOGY TO INDIVIDUAL LGCS'!D363</f>
        <v>93986103.312</v>
      </c>
      <c r="H363" s="48">
        <v>0</v>
      </c>
      <c r="I363" s="50">
        <v>56087741.2338</v>
      </c>
      <c r="J363" s="50">
        <v>6718939.7509</v>
      </c>
      <c r="K363" s="50">
        <v>4502215.3364</v>
      </c>
      <c r="M363" s="48">
        <v>135835174.9953</v>
      </c>
      <c r="N363" s="48"/>
      <c r="O363" s="50"/>
      <c r="P363" s="50"/>
      <c r="Q363" s="50"/>
    </row>
    <row r="364" ht="18.75" spans="1:17">
      <c r="A364" s="44">
        <v>359</v>
      </c>
      <c r="B364" s="45" t="s">
        <v>103</v>
      </c>
      <c r="C364" s="45" t="s">
        <v>883</v>
      </c>
      <c r="D364" s="46">
        <v>3720436.3033</v>
      </c>
      <c r="E364" s="46">
        <v>2220231.0906</v>
      </c>
      <c r="F364" s="47">
        <f t="shared" si="5"/>
        <v>5940667.3939</v>
      </c>
      <c r="G364" s="48">
        <f>'LGCs Details'!E360-'ECOLOGY TO INDIVIDUAL LGCS'!D364</f>
        <v>124014543.4436</v>
      </c>
      <c r="H364" s="48">
        <v>0</v>
      </c>
      <c r="I364" s="50">
        <v>74007703.0196</v>
      </c>
      <c r="J364" s="50">
        <v>8398345.0424</v>
      </c>
      <c r="K364" s="50">
        <v>5940667.3939</v>
      </c>
      <c r="M364" s="48">
        <v>177160452.9465</v>
      </c>
      <c r="N364" s="48"/>
      <c r="O364" s="50"/>
      <c r="P364" s="50"/>
      <c r="Q364" s="50"/>
    </row>
    <row r="365" ht="18.75" spans="1:17">
      <c r="A365" s="44">
        <v>360</v>
      </c>
      <c r="B365" s="45" t="s">
        <v>103</v>
      </c>
      <c r="C365" s="45" t="s">
        <v>885</v>
      </c>
      <c r="D365" s="46">
        <v>3119314.4928</v>
      </c>
      <c r="E365" s="46">
        <v>1861501.8384</v>
      </c>
      <c r="F365" s="47">
        <f t="shared" si="5"/>
        <v>4980816.3312</v>
      </c>
      <c r="G365" s="48">
        <f>'LGCs Details'!E361-'ECOLOGY TO INDIVIDUAL LGCS'!D365</f>
        <v>103977149.7583</v>
      </c>
      <c r="H365" s="48">
        <v>0</v>
      </c>
      <c r="I365" s="50">
        <v>62050061.2788</v>
      </c>
      <c r="J365" s="50">
        <v>6755654.1982</v>
      </c>
      <c r="K365" s="50">
        <v>4980816.3312</v>
      </c>
      <c r="M365" s="48">
        <v>136738610.7221</v>
      </c>
      <c r="N365" s="48"/>
      <c r="O365" s="50"/>
      <c r="P365" s="50"/>
      <c r="Q365" s="50"/>
    </row>
    <row r="366" ht="18.75" spans="1:17">
      <c r="A366" s="44">
        <v>361</v>
      </c>
      <c r="B366" s="45" t="s">
        <v>103</v>
      </c>
      <c r="C366" s="45" t="s">
        <v>887</v>
      </c>
      <c r="D366" s="46">
        <v>3975988.0614</v>
      </c>
      <c r="E366" s="46">
        <v>2372735.7735</v>
      </c>
      <c r="F366" s="47">
        <f t="shared" si="5"/>
        <v>6348723.8349</v>
      </c>
      <c r="G366" s="48">
        <f>'LGCs Details'!E362-'ECOLOGY TO INDIVIDUAL LGCS'!D366</f>
        <v>132532935.3801</v>
      </c>
      <c r="H366" s="48">
        <v>0</v>
      </c>
      <c r="I366" s="50">
        <v>79091192.4486</v>
      </c>
      <c r="J366" s="50">
        <v>8474771.766</v>
      </c>
      <c r="K366" s="50">
        <v>6348723.8349</v>
      </c>
      <c r="M366" s="48">
        <v>179041092.2491</v>
      </c>
      <c r="N366" s="48"/>
      <c r="O366" s="50"/>
      <c r="P366" s="50"/>
      <c r="Q366" s="50"/>
    </row>
    <row r="367" ht="18.75" spans="1:17">
      <c r="A367" s="44">
        <v>362</v>
      </c>
      <c r="B367" s="45" t="s">
        <v>103</v>
      </c>
      <c r="C367" s="45" t="s">
        <v>889</v>
      </c>
      <c r="D367" s="46">
        <v>4448329.059</v>
      </c>
      <c r="E367" s="46">
        <v>2654612.9736</v>
      </c>
      <c r="F367" s="47">
        <f t="shared" si="5"/>
        <v>7102942.0326</v>
      </c>
      <c r="G367" s="48">
        <f>'LGCs Details'!E363-'ECOLOGY TO INDIVIDUAL LGCS'!D367</f>
        <v>148277635.3014</v>
      </c>
      <c r="H367" s="48">
        <v>0</v>
      </c>
      <c r="I367" s="50">
        <v>88487099.1185</v>
      </c>
      <c r="J367" s="50">
        <v>8750667.5802</v>
      </c>
      <c r="K367" s="50">
        <v>7102942.0326</v>
      </c>
      <c r="M367" s="48">
        <v>185830085.5119</v>
      </c>
      <c r="N367" s="48"/>
      <c r="O367" s="50"/>
      <c r="P367" s="50"/>
      <c r="Q367" s="50"/>
    </row>
    <row r="368" ht="18.75" spans="1:17">
      <c r="A368" s="44">
        <v>363</v>
      </c>
      <c r="B368" s="45" t="s">
        <v>103</v>
      </c>
      <c r="C368" s="45" t="s">
        <v>891</v>
      </c>
      <c r="D368" s="46">
        <v>4542128.2938</v>
      </c>
      <c r="E368" s="46">
        <v>2710589.198</v>
      </c>
      <c r="F368" s="47">
        <f t="shared" si="5"/>
        <v>7252717.4918</v>
      </c>
      <c r="G368" s="48">
        <f>'LGCs Details'!E364-'ECOLOGY TO INDIVIDUAL LGCS'!D368</f>
        <v>151404276.4616</v>
      </c>
      <c r="H368" s="48">
        <v>0</v>
      </c>
      <c r="I368" s="50">
        <v>90352973.2652</v>
      </c>
      <c r="J368" s="50">
        <v>9847419.1313</v>
      </c>
      <c r="K368" s="50">
        <v>7252717.4918</v>
      </c>
      <c r="M368" s="48">
        <v>212817950.1587</v>
      </c>
      <c r="N368" s="48"/>
      <c r="O368" s="50"/>
      <c r="P368" s="50"/>
      <c r="Q368" s="50"/>
    </row>
    <row r="369" ht="18.75" spans="1:17">
      <c r="A369" s="44">
        <v>364</v>
      </c>
      <c r="B369" s="45" t="s">
        <v>104</v>
      </c>
      <c r="C369" s="45" t="s">
        <v>895</v>
      </c>
      <c r="D369" s="46">
        <v>2914775.1167</v>
      </c>
      <c r="E369" s="46">
        <v>1739439.6271</v>
      </c>
      <c r="F369" s="47">
        <f t="shared" si="5"/>
        <v>4654214.7438</v>
      </c>
      <c r="G369" s="48">
        <f>'LGCs Details'!E365-'ECOLOGY TO INDIVIDUAL LGCS'!D369</f>
        <v>97159170.5554</v>
      </c>
      <c r="H369" s="48">
        <v>11651464.66</v>
      </c>
      <c r="I369" s="50">
        <v>57981320.9035</v>
      </c>
      <c r="J369" s="50">
        <v>6700352.2078</v>
      </c>
      <c r="K369" s="50">
        <v>4654214.7438</v>
      </c>
      <c r="M369" s="48">
        <v>149826772.2256</v>
      </c>
      <c r="N369" s="48"/>
      <c r="O369" s="50"/>
      <c r="P369" s="50"/>
      <c r="Q369" s="50"/>
    </row>
    <row r="370" ht="18.75" spans="1:17">
      <c r="A370" s="44">
        <v>365</v>
      </c>
      <c r="B370" s="45" t="s">
        <v>104</v>
      </c>
      <c r="C370" s="45" t="s">
        <v>897</v>
      </c>
      <c r="D370" s="46">
        <v>2985495.7366</v>
      </c>
      <c r="E370" s="46">
        <v>1781643.3114</v>
      </c>
      <c r="F370" s="47">
        <f t="shared" si="5"/>
        <v>4767139.048</v>
      </c>
      <c r="G370" s="48">
        <f>'LGCs Details'!E366-'ECOLOGY TO INDIVIDUAL LGCS'!D370</f>
        <v>99516524.5529</v>
      </c>
      <c r="H370" s="48">
        <v>11651464.66</v>
      </c>
      <c r="I370" s="50">
        <v>59388110.3792</v>
      </c>
      <c r="J370" s="50">
        <v>6891639.9724</v>
      </c>
      <c r="K370" s="50">
        <v>4767139.048</v>
      </c>
      <c r="M370" s="48">
        <v>154533807.5546</v>
      </c>
      <c r="N370" s="48"/>
      <c r="O370" s="50"/>
      <c r="P370" s="50"/>
      <c r="Q370" s="50"/>
    </row>
    <row r="371" ht="18.75" spans="1:17">
      <c r="A371" s="44">
        <v>366</v>
      </c>
      <c r="B371" s="45" t="s">
        <v>104</v>
      </c>
      <c r="C371" s="45" t="s">
        <v>898</v>
      </c>
      <c r="D371" s="46">
        <v>2722183.9228</v>
      </c>
      <c r="E371" s="46">
        <v>1624507.6886</v>
      </c>
      <c r="F371" s="47">
        <f t="shared" si="5"/>
        <v>4346691.6114</v>
      </c>
      <c r="G371" s="48">
        <f>'LGCs Details'!E367-'ECOLOGY TO INDIVIDUAL LGCS'!D371</f>
        <v>90739464.0931</v>
      </c>
      <c r="H371" s="48">
        <v>11651464.66</v>
      </c>
      <c r="I371" s="50">
        <v>54150256.2868</v>
      </c>
      <c r="J371" s="50">
        <v>6565509.6216</v>
      </c>
      <c r="K371" s="50">
        <v>4346691.6114</v>
      </c>
      <c r="M371" s="48">
        <v>146508688.5054</v>
      </c>
      <c r="N371" s="48"/>
      <c r="O371" s="50"/>
      <c r="P371" s="50"/>
      <c r="Q371" s="50"/>
    </row>
    <row r="372" ht="18.75" spans="1:17">
      <c r="A372" s="44">
        <v>367</v>
      </c>
      <c r="B372" s="45" t="s">
        <v>104</v>
      </c>
      <c r="C372" s="45" t="s">
        <v>900</v>
      </c>
      <c r="D372" s="46">
        <v>2953193.2163</v>
      </c>
      <c r="E372" s="46">
        <v>1762366.2552</v>
      </c>
      <c r="F372" s="47">
        <f t="shared" si="5"/>
        <v>4715559.4715</v>
      </c>
      <c r="G372" s="48">
        <f>'LGCs Details'!E368-'ECOLOGY TO INDIVIDUAL LGCS'!D372</f>
        <v>98439773.8777</v>
      </c>
      <c r="H372" s="48">
        <v>11651464.66</v>
      </c>
      <c r="I372" s="50">
        <v>58745541.8385</v>
      </c>
      <c r="J372" s="50">
        <v>6876185.0294</v>
      </c>
      <c r="K372" s="50">
        <v>4715559.4715</v>
      </c>
      <c r="M372" s="48">
        <v>154153506.3735</v>
      </c>
      <c r="N372" s="48"/>
      <c r="O372" s="50"/>
      <c r="P372" s="50"/>
      <c r="Q372" s="50"/>
    </row>
    <row r="373" ht="18.75" spans="1:17">
      <c r="A373" s="44">
        <v>368</v>
      </c>
      <c r="B373" s="45" t="s">
        <v>104</v>
      </c>
      <c r="C373" s="45" t="s">
        <v>902</v>
      </c>
      <c r="D373" s="46">
        <v>3579367.3948</v>
      </c>
      <c r="E373" s="46">
        <v>2136045.9168</v>
      </c>
      <c r="F373" s="47">
        <f t="shared" si="5"/>
        <v>5715413.3116</v>
      </c>
      <c r="G373" s="48">
        <f>'LGCs Details'!E369-'ECOLOGY TO INDIVIDUAL LGCS'!D373</f>
        <v>119312246.4934</v>
      </c>
      <c r="H373" s="48">
        <v>11651464.66</v>
      </c>
      <c r="I373" s="50">
        <v>71201530.5617</v>
      </c>
      <c r="J373" s="50">
        <v>7930083.1527</v>
      </c>
      <c r="K373" s="50">
        <v>5715413.3116</v>
      </c>
      <c r="M373" s="48">
        <v>180086872.8459</v>
      </c>
      <c r="N373" s="48"/>
      <c r="O373" s="50"/>
      <c r="P373" s="50"/>
      <c r="Q373" s="50"/>
    </row>
    <row r="374" ht="18.75" spans="1:17">
      <c r="A374" s="44">
        <v>369</v>
      </c>
      <c r="B374" s="45" t="s">
        <v>104</v>
      </c>
      <c r="C374" s="45" t="s">
        <v>904</v>
      </c>
      <c r="D374" s="46">
        <v>2851699.611</v>
      </c>
      <c r="E374" s="46">
        <v>1701798.2896</v>
      </c>
      <c r="F374" s="47">
        <f t="shared" si="5"/>
        <v>4553497.9006</v>
      </c>
      <c r="G374" s="48">
        <f>'LGCs Details'!E370-'ECOLOGY TO INDIVIDUAL LGCS'!D374</f>
        <v>95056653.7004</v>
      </c>
      <c r="H374" s="48">
        <v>11651464.66</v>
      </c>
      <c r="I374" s="50">
        <v>56726609.652</v>
      </c>
      <c r="J374" s="50">
        <v>6661583.4713</v>
      </c>
      <c r="K374" s="50">
        <v>4553497.9006</v>
      </c>
      <c r="M374" s="48">
        <v>148872786.4191</v>
      </c>
      <c r="N374" s="48"/>
      <c r="O374" s="50"/>
      <c r="P374" s="50"/>
      <c r="Q374" s="50"/>
    </row>
    <row r="375" ht="18.75" spans="1:17">
      <c r="A375" s="44">
        <v>370</v>
      </c>
      <c r="B375" s="45" t="s">
        <v>104</v>
      </c>
      <c r="C375" s="45" t="s">
        <v>906</v>
      </c>
      <c r="D375" s="46">
        <v>4602953.3501</v>
      </c>
      <c r="E375" s="46">
        <v>2746887.5431</v>
      </c>
      <c r="F375" s="47">
        <f t="shared" si="5"/>
        <v>7349840.8932</v>
      </c>
      <c r="G375" s="48">
        <f>'LGCs Details'!E371-'ECOLOGY TO INDIVIDUAL LGCS'!D375</f>
        <v>153431778.3377</v>
      </c>
      <c r="H375" s="48">
        <v>11651464.66</v>
      </c>
      <c r="I375" s="50">
        <v>91562918.1036</v>
      </c>
      <c r="J375" s="50">
        <v>9622220.2596</v>
      </c>
      <c r="K375" s="50">
        <v>7349840.8932</v>
      </c>
      <c r="M375" s="48">
        <v>221725443.7331</v>
      </c>
      <c r="N375" s="48"/>
      <c r="O375" s="50"/>
      <c r="P375" s="50"/>
      <c r="Q375" s="50"/>
    </row>
    <row r="376" ht="18.75" spans="1:17">
      <c r="A376" s="44">
        <v>371</v>
      </c>
      <c r="B376" s="45" t="s">
        <v>104</v>
      </c>
      <c r="C376" s="45" t="s">
        <v>908</v>
      </c>
      <c r="D376" s="46">
        <v>3136064.7827</v>
      </c>
      <c r="E376" s="46">
        <v>1871497.8473</v>
      </c>
      <c r="F376" s="47">
        <f t="shared" si="5"/>
        <v>5007562.63</v>
      </c>
      <c r="G376" s="48">
        <f>'LGCs Details'!E372-'ECOLOGY TO INDIVIDUAL LGCS'!D376</f>
        <v>104535492.7571</v>
      </c>
      <c r="H376" s="48">
        <v>11651464.66</v>
      </c>
      <c r="I376" s="50">
        <v>62383261.5768</v>
      </c>
      <c r="J376" s="50">
        <v>7104414.1685</v>
      </c>
      <c r="K376" s="50">
        <v>5007562.63</v>
      </c>
      <c r="M376" s="48">
        <v>159769561.4497</v>
      </c>
      <c r="N376" s="48"/>
      <c r="O376" s="50"/>
      <c r="P376" s="50"/>
      <c r="Q376" s="50"/>
    </row>
    <row r="377" ht="18.75" spans="1:17">
      <c r="A377" s="44">
        <v>372</v>
      </c>
      <c r="B377" s="45" t="s">
        <v>104</v>
      </c>
      <c r="C377" s="45" t="s">
        <v>910</v>
      </c>
      <c r="D377" s="46">
        <v>3371147.9079</v>
      </c>
      <c r="E377" s="46">
        <v>2011787.5394</v>
      </c>
      <c r="F377" s="47">
        <f t="shared" si="5"/>
        <v>5382935.4473</v>
      </c>
      <c r="G377" s="48">
        <f>'LGCs Details'!E373-'ECOLOGY TO INDIVIDUAL LGCS'!D377</f>
        <v>112371596.9311</v>
      </c>
      <c r="H377" s="48">
        <v>11651464.66</v>
      </c>
      <c r="I377" s="50">
        <v>67059584.647</v>
      </c>
      <c r="J377" s="50">
        <v>7312482.6092</v>
      </c>
      <c r="K377" s="50">
        <v>5382935.4473</v>
      </c>
      <c r="M377" s="48">
        <v>164889520.3948</v>
      </c>
      <c r="N377" s="48"/>
      <c r="O377" s="50"/>
      <c r="P377" s="50"/>
      <c r="Q377" s="50"/>
    </row>
    <row r="378" ht="18.75" spans="1:17">
      <c r="A378" s="44">
        <v>373</v>
      </c>
      <c r="B378" s="45" t="s">
        <v>104</v>
      </c>
      <c r="C378" s="45" t="s">
        <v>912</v>
      </c>
      <c r="D378" s="46">
        <v>3394758.4728</v>
      </c>
      <c r="E378" s="46">
        <v>2025877.5294</v>
      </c>
      <c r="F378" s="47">
        <f t="shared" si="5"/>
        <v>5420636.0022</v>
      </c>
      <c r="G378" s="48">
        <f>'LGCs Details'!E374-'ECOLOGY TO INDIVIDUAL LGCS'!D378</f>
        <v>113158615.7592</v>
      </c>
      <c r="H378" s="48">
        <v>11651464.66</v>
      </c>
      <c r="I378" s="50">
        <v>67529250.9787</v>
      </c>
      <c r="J378" s="50">
        <v>7581045.0888</v>
      </c>
      <c r="K378" s="50">
        <v>5420636.0022</v>
      </c>
      <c r="M378" s="48">
        <v>171498061.6289</v>
      </c>
      <c r="N378" s="48"/>
      <c r="O378" s="50"/>
      <c r="P378" s="50"/>
      <c r="Q378" s="50"/>
    </row>
    <row r="379" ht="18.75" spans="1:17">
      <c r="A379" s="44">
        <v>374</v>
      </c>
      <c r="B379" s="45" t="s">
        <v>104</v>
      </c>
      <c r="C379" s="45" t="s">
        <v>913</v>
      </c>
      <c r="D379" s="46">
        <v>3146471.9295</v>
      </c>
      <c r="E379" s="46">
        <v>1877708.482</v>
      </c>
      <c r="F379" s="47">
        <f t="shared" si="5"/>
        <v>5024180.4115</v>
      </c>
      <c r="G379" s="48">
        <f>'LGCs Details'!E375-'ECOLOGY TO INDIVIDUAL LGCS'!D379</f>
        <v>104882397.6504</v>
      </c>
      <c r="H379" s="48">
        <v>11651464.66</v>
      </c>
      <c r="I379" s="50">
        <v>62590282.7343</v>
      </c>
      <c r="J379" s="50">
        <v>6426176.2636</v>
      </c>
      <c r="K379" s="50">
        <v>5024180.4115</v>
      </c>
      <c r="M379" s="48">
        <v>143080099.9598</v>
      </c>
      <c r="N379" s="48"/>
      <c r="O379" s="50"/>
      <c r="P379" s="50"/>
      <c r="Q379" s="50"/>
    </row>
    <row r="380" ht="18.75" spans="1:17">
      <c r="A380" s="44">
        <v>375</v>
      </c>
      <c r="B380" s="45" t="s">
        <v>104</v>
      </c>
      <c r="C380" s="45" t="s">
        <v>915</v>
      </c>
      <c r="D380" s="46">
        <v>3082547.9253</v>
      </c>
      <c r="E380" s="46">
        <v>1839560.7891</v>
      </c>
      <c r="F380" s="47">
        <f t="shared" si="5"/>
        <v>4922108.7144</v>
      </c>
      <c r="G380" s="48">
        <f>'LGCs Details'!E376-'ECOLOGY TO INDIVIDUAL LGCS'!D380</f>
        <v>102751597.5112</v>
      </c>
      <c r="H380" s="48">
        <v>11651464.66</v>
      </c>
      <c r="I380" s="50">
        <v>61318692.9714</v>
      </c>
      <c r="J380" s="50">
        <v>6995250.197</v>
      </c>
      <c r="K380" s="50">
        <v>4922108.7144</v>
      </c>
      <c r="M380" s="48">
        <v>157083353.7258</v>
      </c>
      <c r="N380" s="48"/>
      <c r="O380" s="50"/>
      <c r="P380" s="50"/>
      <c r="Q380" s="50"/>
    </row>
    <row r="381" ht="18.75" spans="1:17">
      <c r="A381" s="44">
        <v>376</v>
      </c>
      <c r="B381" s="45" t="s">
        <v>104</v>
      </c>
      <c r="C381" s="45" t="s">
        <v>917</v>
      </c>
      <c r="D381" s="46">
        <v>3220826.7611</v>
      </c>
      <c r="E381" s="46">
        <v>1922080.9415</v>
      </c>
      <c r="F381" s="47">
        <f t="shared" si="5"/>
        <v>5142907.7026</v>
      </c>
      <c r="G381" s="48">
        <f>'LGCs Details'!E377-'ECOLOGY TO INDIVIDUAL LGCS'!D381</f>
        <v>107360892.0381</v>
      </c>
      <c r="H381" s="48">
        <v>11651464.66</v>
      </c>
      <c r="I381" s="50">
        <v>64069364.7151</v>
      </c>
      <c r="J381" s="50">
        <v>7141283.8819</v>
      </c>
      <c r="K381" s="50">
        <v>5142907.7026</v>
      </c>
      <c r="M381" s="48">
        <v>160676817.8221</v>
      </c>
      <c r="N381" s="48"/>
      <c r="O381" s="50"/>
      <c r="P381" s="50"/>
      <c r="Q381" s="50"/>
    </row>
    <row r="382" ht="18.75" spans="1:17">
      <c r="A382" s="44">
        <v>377</v>
      </c>
      <c r="B382" s="45" t="s">
        <v>104</v>
      </c>
      <c r="C382" s="45" t="s">
        <v>919</v>
      </c>
      <c r="D382" s="46">
        <v>2872991.924</v>
      </c>
      <c r="E382" s="46">
        <v>1714504.8249</v>
      </c>
      <c r="F382" s="47">
        <f t="shared" si="5"/>
        <v>4587496.7489</v>
      </c>
      <c r="G382" s="48">
        <f>'LGCs Details'!E378-'ECOLOGY TO INDIVIDUAL LGCS'!D382</f>
        <v>95766397.4659</v>
      </c>
      <c r="H382" s="48">
        <v>11651464.66</v>
      </c>
      <c r="I382" s="50">
        <v>57150160.8288</v>
      </c>
      <c r="J382" s="50">
        <v>6561365.2126</v>
      </c>
      <c r="K382" s="50">
        <v>4587496.7489</v>
      </c>
      <c r="M382" s="48">
        <v>146406706.6586</v>
      </c>
      <c r="N382" s="48"/>
      <c r="O382" s="50"/>
      <c r="P382" s="50"/>
      <c r="Q382" s="50"/>
    </row>
    <row r="383" ht="18.75" spans="1:17">
      <c r="A383" s="44">
        <v>378</v>
      </c>
      <c r="B383" s="45" t="s">
        <v>104</v>
      </c>
      <c r="C383" s="45" t="s">
        <v>921</v>
      </c>
      <c r="D383" s="46">
        <v>2857999.9572</v>
      </c>
      <c r="E383" s="46">
        <v>1705558.124</v>
      </c>
      <c r="F383" s="47">
        <f t="shared" si="5"/>
        <v>4563558.0812</v>
      </c>
      <c r="G383" s="48">
        <f>'LGCs Details'!E379-'ECOLOGY TO INDIVIDUAL LGCS'!D383</f>
        <v>95266665.2396</v>
      </c>
      <c r="H383" s="48">
        <v>11651464.66</v>
      </c>
      <c r="I383" s="50">
        <v>56851937.4659</v>
      </c>
      <c r="J383" s="50">
        <v>6011890.6312</v>
      </c>
      <c r="K383" s="50">
        <v>4563558.0812</v>
      </c>
      <c r="M383" s="48">
        <v>132885735.9205</v>
      </c>
      <c r="N383" s="48"/>
      <c r="O383" s="50"/>
      <c r="P383" s="50"/>
      <c r="Q383" s="50"/>
    </row>
    <row r="384" ht="18.75" spans="1:17">
      <c r="A384" s="44">
        <v>379</v>
      </c>
      <c r="B384" s="45" t="s">
        <v>104</v>
      </c>
      <c r="C384" s="45" t="s">
        <v>923</v>
      </c>
      <c r="D384" s="46">
        <v>3088843.0823</v>
      </c>
      <c r="E384" s="46">
        <v>1843317.5268</v>
      </c>
      <c r="F384" s="47">
        <f t="shared" si="5"/>
        <v>4932160.6091</v>
      </c>
      <c r="G384" s="48">
        <f>'LGCs Details'!E380-'ECOLOGY TO INDIVIDUAL LGCS'!D384</f>
        <v>102961436.0755</v>
      </c>
      <c r="H384" s="48">
        <v>11651464.66</v>
      </c>
      <c r="I384" s="50">
        <v>61443917.5597</v>
      </c>
      <c r="J384" s="50">
        <v>7021382.6663</v>
      </c>
      <c r="K384" s="50">
        <v>4932160.6091</v>
      </c>
      <c r="M384" s="48">
        <v>157726397.763</v>
      </c>
      <c r="N384" s="48"/>
      <c r="O384" s="50"/>
      <c r="P384" s="50"/>
      <c r="Q384" s="50"/>
    </row>
    <row r="385" ht="18.75" spans="1:17">
      <c r="A385" s="44">
        <v>380</v>
      </c>
      <c r="B385" s="45" t="s">
        <v>104</v>
      </c>
      <c r="C385" s="45" t="s">
        <v>925</v>
      </c>
      <c r="D385" s="46">
        <v>3527244.6736</v>
      </c>
      <c r="E385" s="46">
        <v>2104940.8322</v>
      </c>
      <c r="F385" s="47">
        <f t="shared" si="5"/>
        <v>5632185.5058</v>
      </c>
      <c r="G385" s="48">
        <f>'LGCs Details'!E381-'ECOLOGY TO INDIVIDUAL LGCS'!D385</f>
        <v>117574822.4543</v>
      </c>
      <c r="H385" s="48">
        <v>11651464.66</v>
      </c>
      <c r="I385" s="50">
        <v>70164694.4073</v>
      </c>
      <c r="J385" s="50">
        <v>7989442.5552</v>
      </c>
      <c r="K385" s="50">
        <v>5632185.5058</v>
      </c>
      <c r="M385" s="48">
        <v>181547535.0328</v>
      </c>
      <c r="N385" s="48"/>
      <c r="O385" s="50"/>
      <c r="P385" s="50"/>
      <c r="Q385" s="50"/>
    </row>
    <row r="386" ht="18.75" spans="1:17">
      <c r="A386" s="44">
        <v>381</v>
      </c>
      <c r="B386" s="45" t="s">
        <v>104</v>
      </c>
      <c r="C386" s="45" t="s">
        <v>927</v>
      </c>
      <c r="D386" s="46">
        <v>4240706.3459</v>
      </c>
      <c r="E386" s="46">
        <v>2530710.7306</v>
      </c>
      <c r="F386" s="47">
        <f t="shared" si="5"/>
        <v>6771417.0765</v>
      </c>
      <c r="G386" s="48">
        <f>'LGCs Details'!E382-'ECOLOGY TO INDIVIDUAL LGCS'!D386</f>
        <v>141356878.1983</v>
      </c>
      <c r="H386" s="48">
        <v>11651464.66</v>
      </c>
      <c r="I386" s="50">
        <v>84357024.3536</v>
      </c>
      <c r="J386" s="50">
        <v>8944806.4591</v>
      </c>
      <c r="K386" s="50">
        <v>6771417.0765</v>
      </c>
      <c r="M386" s="48">
        <v>205056261.0542</v>
      </c>
      <c r="N386" s="48"/>
      <c r="O386" s="50"/>
      <c r="P386" s="50"/>
      <c r="Q386" s="50"/>
    </row>
    <row r="387" ht="18.75" spans="1:17">
      <c r="A387" s="44">
        <v>382</v>
      </c>
      <c r="B387" s="45" t="s">
        <v>104</v>
      </c>
      <c r="C387" s="45" t="s">
        <v>930</v>
      </c>
      <c r="D387" s="46">
        <v>2915590.3713</v>
      </c>
      <c r="E387" s="46">
        <v>1739926.1436</v>
      </c>
      <c r="F387" s="47">
        <f t="shared" si="5"/>
        <v>4655516.5149</v>
      </c>
      <c r="G387" s="48">
        <f>'LGCs Details'!E383-'ECOLOGY TO INDIVIDUAL LGCS'!D387</f>
        <v>97186345.7094</v>
      </c>
      <c r="H387" s="48">
        <v>11651464.66</v>
      </c>
      <c r="I387" s="50">
        <v>57997538.1202</v>
      </c>
      <c r="J387" s="50">
        <v>6817996.094</v>
      </c>
      <c r="K387" s="50">
        <v>4655516.5149</v>
      </c>
      <c r="M387" s="48">
        <v>152721645.9763</v>
      </c>
      <c r="N387" s="48"/>
      <c r="O387" s="50"/>
      <c r="P387" s="50"/>
      <c r="Q387" s="50"/>
    </row>
    <row r="388" ht="18.75" spans="1:17">
      <c r="A388" s="44">
        <v>383</v>
      </c>
      <c r="B388" s="45" t="s">
        <v>104</v>
      </c>
      <c r="C388" s="45" t="s">
        <v>932</v>
      </c>
      <c r="D388" s="46">
        <v>2809365.5059</v>
      </c>
      <c r="E388" s="46">
        <v>1676534.7213</v>
      </c>
      <c r="F388" s="47">
        <f t="shared" si="5"/>
        <v>4485900.2272</v>
      </c>
      <c r="G388" s="48">
        <f>'LGCs Details'!E384-'ECOLOGY TO INDIVIDUAL LGCS'!D388</f>
        <v>93645516.862</v>
      </c>
      <c r="H388" s="48">
        <v>11651464.66</v>
      </c>
      <c r="I388" s="50">
        <v>55884490.7105</v>
      </c>
      <c r="J388" s="50">
        <v>6457790.8186</v>
      </c>
      <c r="K388" s="50">
        <v>4485900.2272</v>
      </c>
      <c r="M388" s="48">
        <v>143858042.1748</v>
      </c>
      <c r="N388" s="48"/>
      <c r="O388" s="50"/>
      <c r="P388" s="50"/>
      <c r="Q388" s="50"/>
    </row>
    <row r="389" ht="37.5" spans="1:17">
      <c r="A389" s="44">
        <v>384</v>
      </c>
      <c r="B389" s="45" t="s">
        <v>104</v>
      </c>
      <c r="C389" s="45" t="s">
        <v>934</v>
      </c>
      <c r="D389" s="46">
        <v>4093274.571</v>
      </c>
      <c r="E389" s="46">
        <v>2442728.4125</v>
      </c>
      <c r="F389" s="47">
        <f t="shared" si="5"/>
        <v>6536002.9835</v>
      </c>
      <c r="G389" s="48">
        <f>'LGCs Details'!E385-'ECOLOGY TO INDIVIDUAL LGCS'!D389</f>
        <v>136442485.7</v>
      </c>
      <c r="H389" s="48">
        <v>11651464.66</v>
      </c>
      <c r="I389" s="50">
        <v>81424280.4154</v>
      </c>
      <c r="J389" s="50">
        <v>8986202.7748</v>
      </c>
      <c r="K389" s="50">
        <v>6536002.9835</v>
      </c>
      <c r="M389" s="48">
        <v>206074903.9394</v>
      </c>
      <c r="N389" s="48"/>
      <c r="O389" s="50"/>
      <c r="P389" s="50"/>
      <c r="Q389" s="50"/>
    </row>
    <row r="390" ht="18.75" spans="1:17">
      <c r="A390" s="44">
        <v>385</v>
      </c>
      <c r="B390" s="45" t="s">
        <v>104</v>
      </c>
      <c r="C390" s="45" t="s">
        <v>936</v>
      </c>
      <c r="D390" s="46">
        <v>2724233.259</v>
      </c>
      <c r="E390" s="46">
        <v>1625730.6635</v>
      </c>
      <c r="F390" s="47">
        <f t="shared" si="5"/>
        <v>4349963.9225</v>
      </c>
      <c r="G390" s="48">
        <f>'LGCs Details'!E386-'ECOLOGY TO INDIVIDUAL LGCS'!D390</f>
        <v>90807775.3012</v>
      </c>
      <c r="H390" s="48">
        <v>11651464.66</v>
      </c>
      <c r="I390" s="50">
        <v>54191022.1152</v>
      </c>
      <c r="J390" s="50">
        <v>6309440.0866</v>
      </c>
      <c r="K390" s="50">
        <v>4349963.9225</v>
      </c>
      <c r="M390" s="48">
        <v>140207562.2909</v>
      </c>
      <c r="N390" s="48"/>
      <c r="O390" s="50"/>
      <c r="P390" s="50"/>
      <c r="Q390" s="50"/>
    </row>
    <row r="391" ht="18.75" spans="1:17">
      <c r="A391" s="44">
        <v>386</v>
      </c>
      <c r="B391" s="45" t="s">
        <v>104</v>
      </c>
      <c r="C391" s="45" t="s">
        <v>938</v>
      </c>
      <c r="D391" s="46">
        <v>2749309.4079</v>
      </c>
      <c r="E391" s="46">
        <v>1640695.2646</v>
      </c>
      <c r="F391" s="47">
        <f t="shared" ref="F391:F454" si="6">D391+E391</f>
        <v>4390004.6725</v>
      </c>
      <c r="G391" s="48">
        <f>'LGCs Details'!E387-'ECOLOGY TO INDIVIDUAL LGCS'!D391</f>
        <v>91643646.9291</v>
      </c>
      <c r="H391" s="48">
        <v>11651464.66</v>
      </c>
      <c r="I391" s="50">
        <v>54689842.1526</v>
      </c>
      <c r="J391" s="50">
        <v>6253651.8031</v>
      </c>
      <c r="K391" s="50">
        <v>4390004.6725</v>
      </c>
      <c r="M391" s="48">
        <v>138834774.9519</v>
      </c>
      <c r="N391" s="48"/>
      <c r="O391" s="50"/>
      <c r="P391" s="50"/>
      <c r="Q391" s="50"/>
    </row>
    <row r="392" ht="18.75" spans="1:17">
      <c r="A392" s="44">
        <v>387</v>
      </c>
      <c r="B392" s="45" t="s">
        <v>104</v>
      </c>
      <c r="C392" s="45" t="s">
        <v>940</v>
      </c>
      <c r="D392" s="46">
        <v>3546939.937</v>
      </c>
      <c r="E392" s="46">
        <v>2116694.3021</v>
      </c>
      <c r="F392" s="47">
        <f t="shared" si="6"/>
        <v>5663634.2391</v>
      </c>
      <c r="G392" s="48">
        <f>'LGCs Details'!E388-'ECOLOGY TO INDIVIDUAL LGCS'!D392</f>
        <v>118231331.2324</v>
      </c>
      <c r="H392" s="48">
        <v>11651464.66</v>
      </c>
      <c r="I392" s="50">
        <v>70556476.7365</v>
      </c>
      <c r="J392" s="50">
        <v>7782962.6055</v>
      </c>
      <c r="K392" s="50">
        <v>5663634.2391</v>
      </c>
      <c r="M392" s="48">
        <v>176466664.2307</v>
      </c>
      <c r="N392" s="48"/>
      <c r="O392" s="50"/>
      <c r="P392" s="50"/>
      <c r="Q392" s="50"/>
    </row>
    <row r="393" ht="18.75" spans="1:17">
      <c r="A393" s="44">
        <v>388</v>
      </c>
      <c r="B393" s="45" t="s">
        <v>104</v>
      </c>
      <c r="C393" s="45" t="s">
        <v>942</v>
      </c>
      <c r="D393" s="46">
        <v>3624186.1292</v>
      </c>
      <c r="E393" s="46">
        <v>2162792.2282</v>
      </c>
      <c r="F393" s="47">
        <f t="shared" si="6"/>
        <v>5786978.3574</v>
      </c>
      <c r="G393" s="48">
        <f>'LGCs Details'!E389-'ECOLOGY TO INDIVIDUAL LGCS'!D393</f>
        <v>120806204.307</v>
      </c>
      <c r="H393" s="48">
        <v>11651464.66</v>
      </c>
      <c r="I393" s="50">
        <v>72093074.2719</v>
      </c>
      <c r="J393" s="50">
        <v>8155577.2208</v>
      </c>
      <c r="K393" s="50">
        <v>5786978.3574</v>
      </c>
      <c r="M393" s="48">
        <v>185635625.7811</v>
      </c>
      <c r="N393" s="48"/>
      <c r="O393" s="50"/>
      <c r="P393" s="50"/>
      <c r="Q393" s="50"/>
    </row>
    <row r="394" ht="18.75" spans="1:17">
      <c r="A394" s="44">
        <v>389</v>
      </c>
      <c r="B394" s="45" t="s">
        <v>104</v>
      </c>
      <c r="C394" s="45" t="s">
        <v>131</v>
      </c>
      <c r="D394" s="46">
        <v>2779097.7754</v>
      </c>
      <c r="E394" s="46">
        <v>1658471.9591</v>
      </c>
      <c r="F394" s="47">
        <f t="shared" si="6"/>
        <v>4437569.7345</v>
      </c>
      <c r="G394" s="48">
        <f>'LGCs Details'!E390-'ECOLOGY TO INDIVIDUAL LGCS'!D394</f>
        <v>92636592.5127</v>
      </c>
      <c r="H394" s="48">
        <v>11651464.66</v>
      </c>
      <c r="I394" s="50">
        <v>55282398.637</v>
      </c>
      <c r="J394" s="50">
        <v>5946487.7966</v>
      </c>
      <c r="K394" s="50">
        <v>4437569.7345</v>
      </c>
      <c r="M394" s="48">
        <v>131276362.4526</v>
      </c>
      <c r="N394" s="48"/>
      <c r="O394" s="50"/>
      <c r="P394" s="50"/>
      <c r="Q394" s="50"/>
    </row>
    <row r="395" ht="18.75" spans="1:17">
      <c r="A395" s="44">
        <v>390</v>
      </c>
      <c r="B395" s="45" t="s">
        <v>104</v>
      </c>
      <c r="C395" s="45" t="s">
        <v>133</v>
      </c>
      <c r="D395" s="46">
        <v>2721664.1006</v>
      </c>
      <c r="E395" s="46">
        <v>1624197.4762</v>
      </c>
      <c r="F395" s="47">
        <f t="shared" si="6"/>
        <v>4345861.5768</v>
      </c>
      <c r="G395" s="48">
        <f>'LGCs Details'!E391-'ECOLOGY TO INDIVIDUAL LGCS'!D395</f>
        <v>90722136.6854</v>
      </c>
      <c r="H395" s="48">
        <v>11651464.66</v>
      </c>
      <c r="I395" s="50">
        <v>54139915.8734</v>
      </c>
      <c r="J395" s="50">
        <v>6347587.7589</v>
      </c>
      <c r="K395" s="50">
        <v>4345861.5768</v>
      </c>
      <c r="M395" s="48">
        <v>141146265.5152</v>
      </c>
      <c r="N395" s="48"/>
      <c r="O395" s="50"/>
      <c r="P395" s="50"/>
      <c r="Q395" s="50"/>
    </row>
    <row r="396" ht="18.75" spans="1:17">
      <c r="A396" s="44">
        <v>391</v>
      </c>
      <c r="B396" s="45" t="s">
        <v>104</v>
      </c>
      <c r="C396" s="45" t="s">
        <v>135</v>
      </c>
      <c r="D396" s="46">
        <v>2724127.8121</v>
      </c>
      <c r="E396" s="46">
        <v>1625667.7363</v>
      </c>
      <c r="F396" s="47">
        <f t="shared" si="6"/>
        <v>4349795.5484</v>
      </c>
      <c r="G396" s="48">
        <f>'LGCs Details'!E392-'ECOLOGY TO INDIVIDUAL LGCS'!D396</f>
        <v>90804260.4036</v>
      </c>
      <c r="H396" s="48">
        <v>11651464.66</v>
      </c>
      <c r="I396" s="50">
        <v>54188924.5427</v>
      </c>
      <c r="J396" s="50">
        <v>6252302.1829</v>
      </c>
      <c r="K396" s="50">
        <v>4349795.5484</v>
      </c>
      <c r="M396" s="48">
        <v>138801564.7251</v>
      </c>
      <c r="N396" s="48"/>
      <c r="O396" s="50"/>
      <c r="P396" s="50"/>
      <c r="Q396" s="50"/>
    </row>
    <row r="397" ht="18.75" spans="1:17">
      <c r="A397" s="44">
        <v>392</v>
      </c>
      <c r="B397" s="45" t="s">
        <v>104</v>
      </c>
      <c r="C397" s="45" t="s">
        <v>137</v>
      </c>
      <c r="D397" s="46">
        <v>3228543.53</v>
      </c>
      <c r="E397" s="46">
        <v>1926686.0492</v>
      </c>
      <c r="F397" s="47">
        <f t="shared" si="6"/>
        <v>5155229.5792</v>
      </c>
      <c r="G397" s="48">
        <f>'LGCs Details'!E393-'ECOLOGY TO INDIVIDUAL LGCS'!D397</f>
        <v>107618117.6663</v>
      </c>
      <c r="H397" s="48">
        <v>11651464.66</v>
      </c>
      <c r="I397" s="50">
        <v>64222868.3074</v>
      </c>
      <c r="J397" s="50">
        <v>7276771.4194</v>
      </c>
      <c r="K397" s="50">
        <v>5155229.5792</v>
      </c>
      <c r="M397" s="48">
        <v>164010771.9162</v>
      </c>
      <c r="N397" s="48"/>
      <c r="O397" s="50"/>
      <c r="P397" s="50"/>
      <c r="Q397" s="50"/>
    </row>
    <row r="398" ht="18.75" spans="1:17">
      <c r="A398" s="44">
        <v>393</v>
      </c>
      <c r="B398" s="45" t="s">
        <v>104</v>
      </c>
      <c r="C398" s="45" t="s">
        <v>139</v>
      </c>
      <c r="D398" s="46">
        <v>3253800.354</v>
      </c>
      <c r="E398" s="46">
        <v>1941758.4712</v>
      </c>
      <c r="F398" s="47">
        <f t="shared" si="6"/>
        <v>5195558.8252</v>
      </c>
      <c r="G398" s="48">
        <f>'LGCs Details'!E394-'ECOLOGY TO INDIVIDUAL LGCS'!D398</f>
        <v>108460011.8009</v>
      </c>
      <c r="H398" s="48">
        <v>11651464.66</v>
      </c>
      <c r="I398" s="50">
        <v>64725282.3739</v>
      </c>
      <c r="J398" s="50">
        <v>7173997.2427</v>
      </c>
      <c r="K398" s="50">
        <v>5195558.8252</v>
      </c>
      <c r="M398" s="48">
        <v>161481798.4518</v>
      </c>
      <c r="N398" s="48"/>
      <c r="O398" s="50"/>
      <c r="P398" s="50"/>
      <c r="Q398" s="50"/>
    </row>
    <row r="399" ht="18.75" spans="1:17">
      <c r="A399" s="44">
        <v>394</v>
      </c>
      <c r="B399" s="45" t="s">
        <v>104</v>
      </c>
      <c r="C399" s="45" t="s">
        <v>110</v>
      </c>
      <c r="D399" s="46">
        <v>5625734.582</v>
      </c>
      <c r="E399" s="46">
        <v>3357248.9375</v>
      </c>
      <c r="F399" s="47">
        <f t="shared" si="6"/>
        <v>8982983.5195</v>
      </c>
      <c r="G399" s="48">
        <f>'LGCs Details'!E395-'ECOLOGY TO INDIVIDUAL LGCS'!D399</f>
        <v>187524486.0665</v>
      </c>
      <c r="H399" s="48">
        <v>11651464.66</v>
      </c>
      <c r="I399" s="50">
        <v>111908297.9169</v>
      </c>
      <c r="J399" s="50">
        <v>11746880.7873</v>
      </c>
      <c r="K399" s="50">
        <v>8982983.5195</v>
      </c>
      <c r="M399" s="48">
        <v>274007157.5648</v>
      </c>
      <c r="N399" s="48"/>
      <c r="O399" s="50"/>
      <c r="P399" s="50"/>
      <c r="Q399" s="50"/>
    </row>
    <row r="400" ht="18.75" spans="1:17">
      <c r="A400" s="44">
        <v>395</v>
      </c>
      <c r="B400" s="45" t="s">
        <v>104</v>
      </c>
      <c r="C400" s="45" t="s">
        <v>142</v>
      </c>
      <c r="D400" s="46">
        <v>2817806.2348</v>
      </c>
      <c r="E400" s="46">
        <v>1681571.8641</v>
      </c>
      <c r="F400" s="47">
        <f t="shared" si="6"/>
        <v>4499378.0989</v>
      </c>
      <c r="G400" s="48">
        <f>'LGCs Details'!E396-'ECOLOGY TO INDIVIDUAL LGCS'!D400</f>
        <v>93926874.4934</v>
      </c>
      <c r="H400" s="48">
        <v>11651464.66</v>
      </c>
      <c r="I400" s="50">
        <v>56052395.4694</v>
      </c>
      <c r="J400" s="50">
        <v>6357596.4469</v>
      </c>
      <c r="K400" s="50">
        <v>4499378.0989</v>
      </c>
      <c r="M400" s="48">
        <v>141392550.2059</v>
      </c>
      <c r="N400" s="48"/>
      <c r="O400" s="50"/>
      <c r="P400" s="50"/>
      <c r="Q400" s="50"/>
    </row>
    <row r="401" ht="18.75" spans="1:17">
      <c r="A401" s="44">
        <v>396</v>
      </c>
      <c r="B401" s="45" t="s">
        <v>104</v>
      </c>
      <c r="C401" s="45" t="s">
        <v>144</v>
      </c>
      <c r="D401" s="46">
        <v>2788701.2501</v>
      </c>
      <c r="E401" s="46">
        <v>1664202.9894</v>
      </c>
      <c r="F401" s="47">
        <f t="shared" si="6"/>
        <v>4452904.2395</v>
      </c>
      <c r="G401" s="48">
        <f>'LGCs Details'!E397-'ECOLOGY TO INDIVIDUAL LGCS'!D401</f>
        <v>92956708.3352</v>
      </c>
      <c r="H401" s="48">
        <v>11651464.66</v>
      </c>
      <c r="I401" s="50">
        <v>55473432.9791</v>
      </c>
      <c r="J401" s="50">
        <v>5872103.4186</v>
      </c>
      <c r="K401" s="50">
        <v>4452904.2395</v>
      </c>
      <c r="M401" s="48">
        <v>129445979.3339</v>
      </c>
      <c r="N401" s="48"/>
      <c r="O401" s="50"/>
      <c r="P401" s="50"/>
      <c r="Q401" s="50"/>
    </row>
    <row r="402" ht="18.75" spans="1:17">
      <c r="A402" s="44">
        <v>397</v>
      </c>
      <c r="B402" s="45" t="s">
        <v>104</v>
      </c>
      <c r="C402" s="45" t="s">
        <v>146</v>
      </c>
      <c r="D402" s="46">
        <v>3338146.0256</v>
      </c>
      <c r="E402" s="46">
        <v>1992093.1275</v>
      </c>
      <c r="F402" s="47">
        <f t="shared" si="6"/>
        <v>5330239.1531</v>
      </c>
      <c r="G402" s="48">
        <f>'LGCs Details'!E398-'ECOLOGY TO INDIVIDUAL LGCS'!D402</f>
        <v>111271534.187</v>
      </c>
      <c r="H402" s="48">
        <v>11651464.66</v>
      </c>
      <c r="I402" s="50">
        <v>66403104.2487</v>
      </c>
      <c r="J402" s="50">
        <v>7340585.7629</v>
      </c>
      <c r="K402" s="50">
        <v>5330239.1531</v>
      </c>
      <c r="M402" s="48">
        <v>165581057.241</v>
      </c>
      <c r="N402" s="48"/>
      <c r="O402" s="50"/>
      <c r="P402" s="50"/>
      <c r="Q402" s="50"/>
    </row>
    <row r="403" ht="18.75" spans="1:17">
      <c r="A403" s="44">
        <v>398</v>
      </c>
      <c r="B403" s="45" t="s">
        <v>104</v>
      </c>
      <c r="C403" s="45" t="s">
        <v>148</v>
      </c>
      <c r="D403" s="46">
        <v>2754292.2214</v>
      </c>
      <c r="E403" s="46">
        <v>1643668.8399</v>
      </c>
      <c r="F403" s="47">
        <f t="shared" si="6"/>
        <v>4397961.0613</v>
      </c>
      <c r="G403" s="48">
        <f>'LGCs Details'!E399-'ECOLOGY TO INDIVIDUAL LGCS'!D403</f>
        <v>91809740.7123</v>
      </c>
      <c r="H403" s="48">
        <v>11651464.66</v>
      </c>
      <c r="I403" s="50">
        <v>54788961.3288</v>
      </c>
      <c r="J403" s="50">
        <v>6299885.2532</v>
      </c>
      <c r="K403" s="50">
        <v>4397961.0613</v>
      </c>
      <c r="M403" s="48">
        <v>139972445.6411</v>
      </c>
      <c r="N403" s="48"/>
      <c r="O403" s="50"/>
      <c r="P403" s="50"/>
      <c r="Q403" s="50"/>
    </row>
    <row r="404" ht="18.75" spans="1:17">
      <c r="A404" s="44">
        <v>399</v>
      </c>
      <c r="B404" s="45" t="s">
        <v>104</v>
      </c>
      <c r="C404" s="45" t="s">
        <v>150</v>
      </c>
      <c r="D404" s="46">
        <v>3486060.3035</v>
      </c>
      <c r="E404" s="46">
        <v>2080363.3871</v>
      </c>
      <c r="F404" s="47">
        <f t="shared" si="6"/>
        <v>5566423.6906</v>
      </c>
      <c r="G404" s="48">
        <f>'LGCs Details'!E400-'ECOLOGY TO INDIVIDUAL LGCS'!D404</f>
        <v>116202010.1164</v>
      </c>
      <c r="H404" s="48">
        <v>11651464.66</v>
      </c>
      <c r="I404" s="50">
        <v>69345446.237</v>
      </c>
      <c r="J404" s="50">
        <v>7650150.4213</v>
      </c>
      <c r="K404" s="50">
        <v>5566423.6906</v>
      </c>
      <c r="M404" s="48">
        <v>173198542.7986</v>
      </c>
      <c r="N404" s="48"/>
      <c r="O404" s="50"/>
      <c r="P404" s="50"/>
      <c r="Q404" s="50"/>
    </row>
    <row r="405" ht="18.75" spans="1:17">
      <c r="A405" s="44">
        <v>400</v>
      </c>
      <c r="B405" s="45" t="s">
        <v>104</v>
      </c>
      <c r="C405" s="45" t="s">
        <v>152</v>
      </c>
      <c r="D405" s="46">
        <v>3061319.8042</v>
      </c>
      <c r="E405" s="46">
        <v>1826892.5614</v>
      </c>
      <c r="F405" s="47">
        <f t="shared" si="6"/>
        <v>4888212.3656</v>
      </c>
      <c r="G405" s="48">
        <f>'LGCs Details'!E401-'ECOLOGY TO INDIVIDUAL LGCS'!D405</f>
        <v>102043993.4731</v>
      </c>
      <c r="H405" s="48">
        <v>11651464.66</v>
      </c>
      <c r="I405" s="50">
        <v>60896418.7117</v>
      </c>
      <c r="J405" s="50">
        <v>7042009.1629</v>
      </c>
      <c r="K405" s="50">
        <v>4888212.3656</v>
      </c>
      <c r="M405" s="48">
        <v>158233955.8307</v>
      </c>
      <c r="N405" s="48"/>
      <c r="O405" s="50"/>
      <c r="P405" s="50"/>
      <c r="Q405" s="50"/>
    </row>
    <row r="406" ht="18.75" spans="1:17">
      <c r="A406" s="44">
        <v>401</v>
      </c>
      <c r="B406" s="45" t="s">
        <v>104</v>
      </c>
      <c r="C406" s="45" t="s">
        <v>154</v>
      </c>
      <c r="D406" s="46">
        <v>3183324.5183</v>
      </c>
      <c r="E406" s="46">
        <v>1899700.8659</v>
      </c>
      <c r="F406" s="47">
        <f t="shared" si="6"/>
        <v>5083025.3842</v>
      </c>
      <c r="G406" s="48">
        <f>'LGCs Details'!E402-'ECOLOGY TO INDIVIDUAL LGCS'!D406</f>
        <v>106110817.2773</v>
      </c>
      <c r="H406" s="48">
        <v>11651464.66</v>
      </c>
      <c r="I406" s="50">
        <v>63323362.1974</v>
      </c>
      <c r="J406" s="50">
        <v>7264445.6843</v>
      </c>
      <c r="K406" s="50">
        <v>5083025.3842</v>
      </c>
      <c r="M406" s="48">
        <v>163707471.4379</v>
      </c>
      <c r="N406" s="48"/>
      <c r="O406" s="50"/>
      <c r="P406" s="50"/>
      <c r="Q406" s="50"/>
    </row>
    <row r="407" ht="18.75" spans="1:17">
      <c r="A407" s="44">
        <v>402</v>
      </c>
      <c r="B407" s="45" t="s">
        <v>104</v>
      </c>
      <c r="C407" s="45" t="s">
        <v>156</v>
      </c>
      <c r="D407" s="46">
        <v>2506083.4374</v>
      </c>
      <c r="E407" s="46">
        <v>1495546.1967</v>
      </c>
      <c r="F407" s="47">
        <f t="shared" si="6"/>
        <v>4001629.6341</v>
      </c>
      <c r="G407" s="48">
        <f>'LGCs Details'!E403-'ECOLOGY TO INDIVIDUAL LGCS'!D407</f>
        <v>83536114.5801</v>
      </c>
      <c r="H407" s="48">
        <v>11651464.66</v>
      </c>
      <c r="I407" s="50">
        <v>49851539.8886</v>
      </c>
      <c r="J407" s="50">
        <v>5787829.7881</v>
      </c>
      <c r="K407" s="50">
        <v>4001629.6341</v>
      </c>
      <c r="M407" s="48">
        <v>127372250.4828</v>
      </c>
      <c r="N407" s="48"/>
      <c r="O407" s="50"/>
      <c r="P407" s="50"/>
      <c r="Q407" s="50"/>
    </row>
    <row r="408" ht="18.75" spans="1:17">
      <c r="A408" s="44">
        <v>403</v>
      </c>
      <c r="B408" s="45" t="s">
        <v>104</v>
      </c>
      <c r="C408" s="45" t="s">
        <v>158</v>
      </c>
      <c r="D408" s="46">
        <v>2763045.9882</v>
      </c>
      <c r="E408" s="46">
        <v>1648892.7931</v>
      </c>
      <c r="F408" s="47">
        <f t="shared" si="6"/>
        <v>4411938.7813</v>
      </c>
      <c r="G408" s="48">
        <f>'LGCs Details'!E404-'ECOLOGY TO INDIVIDUAL LGCS'!D408</f>
        <v>92101532.9408</v>
      </c>
      <c r="H408" s="48">
        <v>11651464.66</v>
      </c>
      <c r="I408" s="50">
        <v>54963093.104</v>
      </c>
      <c r="J408" s="50">
        <v>6503797.3414</v>
      </c>
      <c r="K408" s="50">
        <v>4411938.7813</v>
      </c>
      <c r="M408" s="48">
        <v>144990128.8435</v>
      </c>
      <c r="N408" s="48"/>
      <c r="O408" s="50"/>
      <c r="P408" s="50"/>
      <c r="Q408" s="50"/>
    </row>
    <row r="409" ht="18.75" spans="1:17">
      <c r="A409" s="44">
        <v>404</v>
      </c>
      <c r="B409" s="45" t="s">
        <v>104</v>
      </c>
      <c r="C409" s="45" t="s">
        <v>160</v>
      </c>
      <c r="D409" s="46">
        <v>3406933.8307</v>
      </c>
      <c r="E409" s="46">
        <v>2033143.3729</v>
      </c>
      <c r="F409" s="47">
        <f t="shared" si="6"/>
        <v>5440077.2036</v>
      </c>
      <c r="G409" s="48">
        <f>'LGCs Details'!E405-'ECOLOGY TO INDIVIDUAL LGCS'!D409</f>
        <v>113564461.0222</v>
      </c>
      <c r="H409" s="48">
        <v>11651464.66</v>
      </c>
      <c r="I409" s="50">
        <v>67771445.7638</v>
      </c>
      <c r="J409" s="50">
        <v>7388359.9299</v>
      </c>
      <c r="K409" s="50">
        <v>5440077.2036</v>
      </c>
      <c r="M409" s="48">
        <v>166756640.49</v>
      </c>
      <c r="N409" s="48"/>
      <c r="O409" s="50"/>
      <c r="P409" s="50"/>
      <c r="Q409" s="50"/>
    </row>
    <row r="410" ht="18.75" spans="1:17">
      <c r="A410" s="44">
        <v>405</v>
      </c>
      <c r="B410" s="45" t="s">
        <v>104</v>
      </c>
      <c r="C410" s="45" t="s">
        <v>162</v>
      </c>
      <c r="D410" s="46">
        <v>3983290.5765</v>
      </c>
      <c r="E410" s="46">
        <v>2377093.6685</v>
      </c>
      <c r="F410" s="47">
        <f t="shared" si="6"/>
        <v>6360384.245</v>
      </c>
      <c r="G410" s="48">
        <f>'LGCs Details'!E406-'ECOLOGY TO INDIVIDUAL LGCS'!D410</f>
        <v>132776352.5491</v>
      </c>
      <c r="H410" s="48">
        <v>11651464.66</v>
      </c>
      <c r="I410" s="50">
        <v>79236455.6174</v>
      </c>
      <c r="J410" s="50">
        <v>9035553.4893</v>
      </c>
      <c r="K410" s="50">
        <v>6360384.245</v>
      </c>
      <c r="M410" s="48">
        <v>207289281.4356</v>
      </c>
      <c r="N410" s="48"/>
      <c r="O410" s="50"/>
      <c r="P410" s="50"/>
      <c r="Q410" s="50"/>
    </row>
    <row r="411" ht="18.75" spans="1:17">
      <c r="A411" s="44">
        <v>406</v>
      </c>
      <c r="B411" s="45" t="s">
        <v>104</v>
      </c>
      <c r="C411" s="45" t="s">
        <v>164</v>
      </c>
      <c r="D411" s="46">
        <v>2599503.2838</v>
      </c>
      <c r="E411" s="46">
        <v>1551296.0148</v>
      </c>
      <c r="F411" s="47">
        <f t="shared" si="6"/>
        <v>4150799.2986</v>
      </c>
      <c r="G411" s="48">
        <f>'LGCs Details'!E407-'ECOLOGY TO INDIVIDUAL LGCS'!D411</f>
        <v>86650109.4592</v>
      </c>
      <c r="H411" s="48">
        <v>11651464.66</v>
      </c>
      <c r="I411" s="50">
        <v>51709867.1608</v>
      </c>
      <c r="J411" s="50">
        <v>6158712.5898</v>
      </c>
      <c r="K411" s="50">
        <v>4150799.2986</v>
      </c>
      <c r="M411" s="48">
        <v>136498597.1404</v>
      </c>
      <c r="N411" s="48"/>
      <c r="O411" s="50"/>
      <c r="P411" s="50"/>
      <c r="Q411" s="50"/>
    </row>
    <row r="412" ht="18.75" spans="1:17">
      <c r="A412" s="44">
        <v>407</v>
      </c>
      <c r="B412" s="45" t="s">
        <v>104</v>
      </c>
      <c r="C412" s="45" t="s">
        <v>167</v>
      </c>
      <c r="D412" s="46">
        <v>3056654.0014</v>
      </c>
      <c r="E412" s="46">
        <v>1824108.1674</v>
      </c>
      <c r="F412" s="47">
        <f t="shared" si="6"/>
        <v>4880762.1688</v>
      </c>
      <c r="G412" s="48">
        <f>'LGCs Details'!E408-'ECOLOGY TO INDIVIDUAL LGCS'!D412</f>
        <v>101888466.7135</v>
      </c>
      <c r="H412" s="48">
        <v>11651464.66</v>
      </c>
      <c r="I412" s="50">
        <v>60803605.5794</v>
      </c>
      <c r="J412" s="50">
        <v>6832352.2312</v>
      </c>
      <c r="K412" s="50">
        <v>4880762.1688</v>
      </c>
      <c r="M412" s="48">
        <v>153074908.7426</v>
      </c>
      <c r="N412" s="48"/>
      <c r="O412" s="50"/>
      <c r="P412" s="50"/>
      <c r="Q412" s="50"/>
    </row>
    <row r="413" ht="18.75" spans="1:17">
      <c r="A413" s="44">
        <v>408</v>
      </c>
      <c r="B413" s="45" t="s">
        <v>105</v>
      </c>
      <c r="C413" s="45" t="s">
        <v>170</v>
      </c>
      <c r="D413" s="46">
        <v>3106007.7602</v>
      </c>
      <c r="E413" s="46">
        <v>1853560.8285</v>
      </c>
      <c r="F413" s="47">
        <f t="shared" si="6"/>
        <v>4959568.5887</v>
      </c>
      <c r="G413" s="48">
        <f>'LGCs Details'!E409-'ECOLOGY TO INDIVIDUAL LGCS'!D413</f>
        <v>103533592.0078</v>
      </c>
      <c r="H413" s="48">
        <v>0</v>
      </c>
      <c r="I413" s="50">
        <v>61785360.9513</v>
      </c>
      <c r="J413" s="50">
        <v>5789859.128</v>
      </c>
      <c r="K413" s="50">
        <v>4959568.5887</v>
      </c>
      <c r="M413" s="48">
        <v>135456278.8862</v>
      </c>
      <c r="N413" s="48"/>
      <c r="O413" s="50"/>
      <c r="P413" s="50"/>
      <c r="Q413" s="50"/>
    </row>
    <row r="414" ht="18.75" spans="1:17">
      <c r="A414" s="44">
        <v>409</v>
      </c>
      <c r="B414" s="45" t="s">
        <v>105</v>
      </c>
      <c r="C414" s="45" t="s">
        <v>172</v>
      </c>
      <c r="D414" s="46">
        <v>3200558.9019</v>
      </c>
      <c r="E414" s="46">
        <v>1909985.7656</v>
      </c>
      <c r="F414" s="47">
        <f t="shared" si="6"/>
        <v>5110544.6675</v>
      </c>
      <c r="G414" s="48">
        <f>'LGCs Details'!E410-'ECOLOGY TO INDIVIDUAL LGCS'!D414</f>
        <v>106685296.7283</v>
      </c>
      <c r="H414" s="48">
        <v>0</v>
      </c>
      <c r="I414" s="50">
        <v>63666192.1868</v>
      </c>
      <c r="J414" s="50">
        <v>6210319.5715</v>
      </c>
      <c r="K414" s="50">
        <v>5110544.6675</v>
      </c>
      <c r="M414" s="48">
        <v>145802587.0605</v>
      </c>
      <c r="N414" s="48"/>
      <c r="O414" s="50"/>
      <c r="P414" s="50"/>
      <c r="Q414" s="50"/>
    </row>
    <row r="415" ht="18.75" spans="1:17">
      <c r="A415" s="44">
        <v>410</v>
      </c>
      <c r="B415" s="45" t="s">
        <v>105</v>
      </c>
      <c r="C415" s="45" t="s">
        <v>174</v>
      </c>
      <c r="D415" s="46">
        <v>3481905.7201</v>
      </c>
      <c r="E415" s="46">
        <v>2077884.0717</v>
      </c>
      <c r="F415" s="47">
        <f t="shared" si="6"/>
        <v>5559789.7918</v>
      </c>
      <c r="G415" s="48">
        <f>'LGCs Details'!E411-'ECOLOGY TO INDIVIDUAL LGCS'!D415</f>
        <v>116063524.0048</v>
      </c>
      <c r="H415" s="48">
        <v>0</v>
      </c>
      <c r="I415" s="50">
        <v>69262802.3895</v>
      </c>
      <c r="J415" s="50">
        <v>6501777.8207</v>
      </c>
      <c r="K415" s="50">
        <v>5559789.7918</v>
      </c>
      <c r="M415" s="48">
        <v>152974526.5667</v>
      </c>
      <c r="N415" s="48"/>
      <c r="O415" s="50"/>
      <c r="P415" s="50"/>
      <c r="Q415" s="50"/>
    </row>
    <row r="416" ht="18.75" spans="1:17">
      <c r="A416" s="44">
        <v>411</v>
      </c>
      <c r="B416" s="45" t="s">
        <v>105</v>
      </c>
      <c r="C416" s="45" t="s">
        <v>176</v>
      </c>
      <c r="D416" s="46">
        <v>3264632.8986</v>
      </c>
      <c r="E416" s="46">
        <v>1948222.969</v>
      </c>
      <c r="F416" s="47">
        <f t="shared" si="6"/>
        <v>5212855.8676</v>
      </c>
      <c r="G416" s="48">
        <f>'LGCs Details'!E412-'ECOLOGY TO INDIVIDUAL LGCS'!D416</f>
        <v>108821096.6195</v>
      </c>
      <c r="H416" s="48">
        <v>0</v>
      </c>
      <c r="I416" s="50">
        <v>64940765.6332</v>
      </c>
      <c r="J416" s="50">
        <v>6363794.0829</v>
      </c>
      <c r="K416" s="50">
        <v>5212855.8676</v>
      </c>
      <c r="M416" s="48">
        <v>149579148.2478</v>
      </c>
      <c r="N416" s="48"/>
      <c r="O416" s="50"/>
      <c r="P416" s="50"/>
      <c r="Q416" s="50"/>
    </row>
    <row r="417" ht="18.75" spans="1:17">
      <c r="A417" s="44">
        <v>412</v>
      </c>
      <c r="B417" s="45" t="s">
        <v>105</v>
      </c>
      <c r="C417" s="45" t="s">
        <v>178</v>
      </c>
      <c r="D417" s="46">
        <v>3053144.0924</v>
      </c>
      <c r="E417" s="46">
        <v>1822013.5719</v>
      </c>
      <c r="F417" s="47">
        <f t="shared" si="6"/>
        <v>4875157.6643</v>
      </c>
      <c r="G417" s="48">
        <f>'LGCs Details'!E413-'ECOLOGY TO INDIVIDUAL LGCS'!D417</f>
        <v>101771469.7465</v>
      </c>
      <c r="H417" s="48">
        <v>0</v>
      </c>
      <c r="I417" s="50">
        <v>60733785.7297</v>
      </c>
      <c r="J417" s="50">
        <v>5825510.6001</v>
      </c>
      <c r="K417" s="50">
        <v>4875157.6643</v>
      </c>
      <c r="M417" s="48">
        <v>136333557.8858</v>
      </c>
      <c r="N417" s="48"/>
      <c r="O417" s="50"/>
      <c r="P417" s="50"/>
      <c r="Q417" s="50"/>
    </row>
    <row r="418" ht="18.75" spans="1:17">
      <c r="A418" s="44">
        <v>413</v>
      </c>
      <c r="B418" s="45" t="s">
        <v>105</v>
      </c>
      <c r="C418" s="45" t="s">
        <v>180</v>
      </c>
      <c r="D418" s="46">
        <v>2855864.34</v>
      </c>
      <c r="E418" s="46">
        <v>1704283.6596</v>
      </c>
      <c r="F418" s="47">
        <f t="shared" si="6"/>
        <v>4560147.9996</v>
      </c>
      <c r="G418" s="48">
        <f>'LGCs Details'!E414-'ECOLOGY TO INDIVIDUAL LGCS'!D418</f>
        <v>95195478.0013</v>
      </c>
      <c r="H418" s="48">
        <v>0</v>
      </c>
      <c r="I418" s="50">
        <v>56809455.3195</v>
      </c>
      <c r="J418" s="50">
        <v>5649426.9642</v>
      </c>
      <c r="K418" s="50">
        <v>4560147.9996</v>
      </c>
      <c r="M418" s="48">
        <v>132000651.9259</v>
      </c>
      <c r="N418" s="48"/>
      <c r="O418" s="50"/>
      <c r="P418" s="50"/>
      <c r="Q418" s="50"/>
    </row>
    <row r="419" ht="18.75" spans="1:17">
      <c r="A419" s="44">
        <v>414</v>
      </c>
      <c r="B419" s="45" t="s">
        <v>105</v>
      </c>
      <c r="C419" s="45" t="s">
        <v>182</v>
      </c>
      <c r="D419" s="46">
        <v>2865210.2487</v>
      </c>
      <c r="E419" s="46">
        <v>1709860.9831</v>
      </c>
      <c r="F419" s="47">
        <f t="shared" si="6"/>
        <v>4575071.2318</v>
      </c>
      <c r="G419" s="48">
        <f>'LGCs Details'!E415-'ECOLOGY TO INDIVIDUAL LGCS'!D419</f>
        <v>95507008.2892</v>
      </c>
      <c r="H419" s="48">
        <v>0</v>
      </c>
      <c r="I419" s="50">
        <v>56995366.1038</v>
      </c>
      <c r="J419" s="50">
        <v>5363713.5587</v>
      </c>
      <c r="K419" s="50">
        <v>4575071.2318</v>
      </c>
      <c r="M419" s="48">
        <v>124970076.3054</v>
      </c>
      <c r="N419" s="48"/>
      <c r="O419" s="50"/>
      <c r="P419" s="50"/>
      <c r="Q419" s="50"/>
    </row>
    <row r="420" ht="18.75" spans="1:17">
      <c r="A420" s="44">
        <v>415</v>
      </c>
      <c r="B420" s="45" t="s">
        <v>105</v>
      </c>
      <c r="C420" s="45" t="s">
        <v>184</v>
      </c>
      <c r="D420" s="46">
        <v>3067780.2069</v>
      </c>
      <c r="E420" s="46">
        <v>1830747.9121</v>
      </c>
      <c r="F420" s="47">
        <f t="shared" si="6"/>
        <v>4898528.119</v>
      </c>
      <c r="G420" s="48">
        <f>'LGCs Details'!E416-'ECOLOGY TO INDIVIDUAL LGCS'!D420</f>
        <v>102259340.2303</v>
      </c>
      <c r="H420" s="48">
        <v>0</v>
      </c>
      <c r="I420" s="50">
        <v>61024930.4041</v>
      </c>
      <c r="J420" s="50">
        <v>5746480.1844</v>
      </c>
      <c r="K420" s="50">
        <v>4898528.119</v>
      </c>
      <c r="M420" s="48">
        <v>134388849.2962</v>
      </c>
      <c r="N420" s="48"/>
      <c r="O420" s="50"/>
      <c r="P420" s="50"/>
      <c r="Q420" s="50"/>
    </row>
    <row r="421" ht="18.75" spans="1:17">
      <c r="A421" s="44">
        <v>416</v>
      </c>
      <c r="B421" s="45" t="s">
        <v>105</v>
      </c>
      <c r="C421" s="45" t="s">
        <v>186</v>
      </c>
      <c r="D421" s="46">
        <v>2877431.9772</v>
      </c>
      <c r="E421" s="46">
        <v>1717154.4991</v>
      </c>
      <c r="F421" s="47">
        <f t="shared" si="6"/>
        <v>4594586.4763</v>
      </c>
      <c r="G421" s="48">
        <f>'LGCs Details'!E417-'ECOLOGY TO INDIVIDUAL LGCS'!D421</f>
        <v>95914399.2396</v>
      </c>
      <c r="H421" s="48">
        <v>0</v>
      </c>
      <c r="I421" s="50">
        <v>57238483.303</v>
      </c>
      <c r="J421" s="50">
        <v>5507179.3821</v>
      </c>
      <c r="K421" s="50">
        <v>4594586.4763</v>
      </c>
      <c r="M421" s="48">
        <v>128500352.802</v>
      </c>
      <c r="N421" s="48"/>
      <c r="O421" s="50"/>
      <c r="P421" s="50"/>
      <c r="Q421" s="50"/>
    </row>
    <row r="422" ht="18.75" spans="1:17">
      <c r="A422" s="44">
        <v>417</v>
      </c>
      <c r="B422" s="45" t="s">
        <v>105</v>
      </c>
      <c r="C422" s="45" t="s">
        <v>188</v>
      </c>
      <c r="D422" s="46">
        <v>3469301.1742</v>
      </c>
      <c r="E422" s="46">
        <v>2070362.1031</v>
      </c>
      <c r="F422" s="47">
        <f t="shared" si="6"/>
        <v>5539663.2773</v>
      </c>
      <c r="G422" s="48">
        <f>'LGCs Details'!E418-'ECOLOGY TO INDIVIDUAL LGCS'!D422</f>
        <v>115643372.4721</v>
      </c>
      <c r="H422" s="48">
        <v>0</v>
      </c>
      <c r="I422" s="50">
        <v>69012070.1045</v>
      </c>
      <c r="J422" s="50">
        <v>6630087.2896</v>
      </c>
      <c r="K422" s="50">
        <v>5539663.2773</v>
      </c>
      <c r="M422" s="48">
        <v>156131849.2776</v>
      </c>
      <c r="N422" s="48"/>
      <c r="O422" s="50"/>
      <c r="P422" s="50"/>
      <c r="Q422" s="50"/>
    </row>
    <row r="423" ht="18.75" spans="1:17">
      <c r="A423" s="44">
        <v>418</v>
      </c>
      <c r="B423" s="45" t="s">
        <v>105</v>
      </c>
      <c r="C423" s="45" t="s">
        <v>190</v>
      </c>
      <c r="D423" s="46">
        <v>2863273.6073</v>
      </c>
      <c r="E423" s="46">
        <v>1708705.2608</v>
      </c>
      <c r="F423" s="47">
        <f t="shared" si="6"/>
        <v>4571978.8681</v>
      </c>
      <c r="G423" s="48">
        <f>'LGCs Details'!E419-'ECOLOGY TO INDIVIDUAL LGCS'!D423</f>
        <v>95442453.5765</v>
      </c>
      <c r="H423" s="48">
        <v>0</v>
      </c>
      <c r="I423" s="50">
        <v>56956842.0252</v>
      </c>
      <c r="J423" s="50">
        <v>5439340.065</v>
      </c>
      <c r="K423" s="50">
        <v>4571978.8681</v>
      </c>
      <c r="M423" s="48">
        <v>126831024.5885</v>
      </c>
      <c r="N423" s="48"/>
      <c r="O423" s="50"/>
      <c r="P423" s="50"/>
      <c r="Q423" s="50"/>
    </row>
    <row r="424" ht="18.75" spans="1:17">
      <c r="A424" s="44">
        <v>419</v>
      </c>
      <c r="B424" s="45" t="s">
        <v>105</v>
      </c>
      <c r="C424" s="45" t="s">
        <v>192</v>
      </c>
      <c r="D424" s="46">
        <v>3180157.6375</v>
      </c>
      <c r="E424" s="46">
        <v>1897810.9781</v>
      </c>
      <c r="F424" s="47">
        <f t="shared" si="6"/>
        <v>5077968.6156</v>
      </c>
      <c r="G424" s="48">
        <f>'LGCs Details'!E420-'ECOLOGY TO INDIVIDUAL LGCS'!D424</f>
        <v>106005254.5833</v>
      </c>
      <c r="H424" s="48">
        <v>0</v>
      </c>
      <c r="I424" s="50">
        <v>63260365.9367</v>
      </c>
      <c r="J424" s="50">
        <v>6032313.0254</v>
      </c>
      <c r="K424" s="50">
        <v>5077968.6156</v>
      </c>
      <c r="M424" s="48">
        <v>141422363.8748</v>
      </c>
      <c r="N424" s="48"/>
      <c r="O424" s="50"/>
      <c r="P424" s="50"/>
      <c r="Q424" s="50"/>
    </row>
    <row r="425" ht="18.75" spans="1:17">
      <c r="A425" s="44">
        <v>420</v>
      </c>
      <c r="B425" s="45" t="s">
        <v>105</v>
      </c>
      <c r="C425" s="45" t="s">
        <v>194</v>
      </c>
      <c r="D425" s="46">
        <v>3465650.8728</v>
      </c>
      <c r="E425" s="46">
        <v>2068183.7262</v>
      </c>
      <c r="F425" s="47">
        <f t="shared" si="6"/>
        <v>5533834.599</v>
      </c>
      <c r="G425" s="48">
        <f>'LGCs Details'!E421-'ECOLOGY TO INDIVIDUAL LGCS'!D425</f>
        <v>115521695.7586</v>
      </c>
      <c r="H425" s="48">
        <v>0</v>
      </c>
      <c r="I425" s="50">
        <v>68939457.5396</v>
      </c>
      <c r="J425" s="50">
        <v>6347192.5599</v>
      </c>
      <c r="K425" s="50">
        <v>5533834.599</v>
      </c>
      <c r="M425" s="48">
        <v>149170633.0688</v>
      </c>
      <c r="N425" s="48"/>
      <c r="O425" s="50"/>
      <c r="P425" s="50"/>
      <c r="Q425" s="50"/>
    </row>
    <row r="426" ht="18.75" spans="1:17">
      <c r="A426" s="44">
        <v>421</v>
      </c>
      <c r="B426" s="45" t="s">
        <v>105</v>
      </c>
      <c r="C426" s="45" t="s">
        <v>196</v>
      </c>
      <c r="D426" s="46">
        <v>3457547.4661</v>
      </c>
      <c r="E426" s="46">
        <v>2063347.886</v>
      </c>
      <c r="F426" s="47">
        <f t="shared" si="6"/>
        <v>5520895.3521</v>
      </c>
      <c r="G426" s="48">
        <f>'LGCs Details'!E422-'ECOLOGY TO INDIVIDUAL LGCS'!D426</f>
        <v>115251582.2034</v>
      </c>
      <c r="H426" s="48">
        <v>0</v>
      </c>
      <c r="I426" s="50">
        <v>68778262.8666</v>
      </c>
      <c r="J426" s="50">
        <v>6699957.0088</v>
      </c>
      <c r="K426" s="50">
        <v>5520895.3521</v>
      </c>
      <c r="M426" s="48">
        <v>157851139.7793</v>
      </c>
      <c r="N426" s="48"/>
      <c r="O426" s="50"/>
      <c r="P426" s="50"/>
      <c r="Q426" s="50"/>
    </row>
    <row r="427" ht="18.75" spans="1:17">
      <c r="A427" s="44">
        <v>422</v>
      </c>
      <c r="B427" s="45" t="s">
        <v>105</v>
      </c>
      <c r="C427" s="45" t="s">
        <v>198</v>
      </c>
      <c r="D427" s="46">
        <v>3019321.9686</v>
      </c>
      <c r="E427" s="46">
        <v>1801829.6675</v>
      </c>
      <c r="F427" s="47">
        <f t="shared" si="6"/>
        <v>4821151.6361</v>
      </c>
      <c r="G427" s="48">
        <f>'LGCs Details'!E423-'ECOLOGY TO INDIVIDUAL LGCS'!D427</f>
        <v>100644065.6206</v>
      </c>
      <c r="H427" s="48">
        <v>0</v>
      </c>
      <c r="I427" s="50">
        <v>60060988.9155</v>
      </c>
      <c r="J427" s="50">
        <v>6033292.3958</v>
      </c>
      <c r="K427" s="50">
        <v>4821151.6361</v>
      </c>
      <c r="M427" s="48">
        <v>141446463.3314</v>
      </c>
      <c r="N427" s="48"/>
      <c r="O427" s="50"/>
      <c r="P427" s="50"/>
      <c r="Q427" s="50"/>
    </row>
    <row r="428" ht="18.75" spans="1:17">
      <c r="A428" s="44">
        <v>423</v>
      </c>
      <c r="B428" s="45" t="s">
        <v>105</v>
      </c>
      <c r="C428" s="45" t="s">
        <v>200</v>
      </c>
      <c r="D428" s="46">
        <v>3401493.5592</v>
      </c>
      <c r="E428" s="46">
        <v>2029896.8021</v>
      </c>
      <c r="F428" s="47">
        <f t="shared" si="6"/>
        <v>5431390.3613</v>
      </c>
      <c r="G428" s="48">
        <f>'LGCs Details'!E424-'ECOLOGY TO INDIVIDUAL LGCS'!D428</f>
        <v>113383118.6387</v>
      </c>
      <c r="H428" s="48">
        <v>0</v>
      </c>
      <c r="I428" s="50">
        <v>67663226.7365</v>
      </c>
      <c r="J428" s="50">
        <v>6033232.6781</v>
      </c>
      <c r="K428" s="50">
        <v>5431390.3613</v>
      </c>
      <c r="M428" s="48">
        <v>141444993.8523</v>
      </c>
      <c r="N428" s="48"/>
      <c r="O428" s="50"/>
      <c r="P428" s="50"/>
      <c r="Q428" s="50"/>
    </row>
    <row r="429" ht="18.75" spans="1:17">
      <c r="A429" s="44">
        <v>424</v>
      </c>
      <c r="B429" s="45" t="s">
        <v>105</v>
      </c>
      <c r="C429" s="45" t="s">
        <v>202</v>
      </c>
      <c r="D429" s="46">
        <v>3511314.7811</v>
      </c>
      <c r="E429" s="46">
        <v>2095434.4088</v>
      </c>
      <c r="F429" s="47">
        <f t="shared" si="6"/>
        <v>5606749.1899</v>
      </c>
      <c r="G429" s="48">
        <f>'LGCs Details'!E425-'ECOLOGY TO INDIVIDUAL LGCS'!D429</f>
        <v>117043826.0361</v>
      </c>
      <c r="H429" s="48">
        <v>0</v>
      </c>
      <c r="I429" s="50">
        <v>69847813.6276</v>
      </c>
      <c r="J429" s="50">
        <v>6428993.8773</v>
      </c>
      <c r="K429" s="50">
        <v>5606749.1899</v>
      </c>
      <c r="M429" s="48">
        <v>151183525.4869</v>
      </c>
      <c r="N429" s="48"/>
      <c r="O429" s="50"/>
      <c r="P429" s="50"/>
      <c r="Q429" s="50"/>
    </row>
    <row r="430" ht="18.75" spans="1:17">
      <c r="A430" s="44">
        <v>425</v>
      </c>
      <c r="B430" s="45" t="s">
        <v>105</v>
      </c>
      <c r="C430" s="45" t="s">
        <v>204</v>
      </c>
      <c r="D430" s="46">
        <v>3361293.6259</v>
      </c>
      <c r="E430" s="46">
        <v>2005906.8358</v>
      </c>
      <c r="F430" s="47">
        <f t="shared" si="6"/>
        <v>5367200.4617</v>
      </c>
      <c r="G430" s="48">
        <f>'LGCs Details'!E426-'ECOLOGY TO INDIVIDUAL LGCS'!D430</f>
        <v>112043120.8648</v>
      </c>
      <c r="H430" s="48">
        <v>0</v>
      </c>
      <c r="I430" s="50">
        <v>66863561.1929</v>
      </c>
      <c r="J430" s="50">
        <v>6208241.3953</v>
      </c>
      <c r="K430" s="50">
        <v>5367200.4617</v>
      </c>
      <c r="M430" s="48">
        <v>145751449.1892</v>
      </c>
      <c r="N430" s="48"/>
      <c r="O430" s="50"/>
      <c r="P430" s="50"/>
      <c r="Q430" s="50"/>
    </row>
    <row r="431" ht="18.75" spans="1:17">
      <c r="A431" s="44">
        <v>426</v>
      </c>
      <c r="B431" s="45" t="s">
        <v>105</v>
      </c>
      <c r="C431" s="45" t="s">
        <v>206</v>
      </c>
      <c r="D431" s="46">
        <v>3686041.8498</v>
      </c>
      <c r="E431" s="46">
        <v>2199705.6391</v>
      </c>
      <c r="F431" s="47">
        <f t="shared" si="6"/>
        <v>5885747.4889</v>
      </c>
      <c r="G431" s="48">
        <f>'LGCs Details'!E427-'ECOLOGY TO INDIVIDUAL LGCS'!D431</f>
        <v>122868061.6606</v>
      </c>
      <c r="H431" s="48">
        <v>0</v>
      </c>
      <c r="I431" s="50">
        <v>73323521.3022</v>
      </c>
      <c r="J431" s="50">
        <v>6940834.3587</v>
      </c>
      <c r="K431" s="50">
        <v>5885747.4889</v>
      </c>
      <c r="M431" s="48">
        <v>163778430.5206</v>
      </c>
      <c r="N431" s="48"/>
      <c r="O431" s="50"/>
      <c r="P431" s="50"/>
      <c r="Q431" s="50"/>
    </row>
    <row r="432" ht="18.75" spans="1:17">
      <c r="A432" s="44">
        <v>427</v>
      </c>
      <c r="B432" s="45" t="s">
        <v>105</v>
      </c>
      <c r="C432" s="45" t="s">
        <v>208</v>
      </c>
      <c r="D432" s="46">
        <v>2935278.0316</v>
      </c>
      <c r="E432" s="46">
        <v>1751675.0763</v>
      </c>
      <c r="F432" s="47">
        <f t="shared" si="6"/>
        <v>4686953.1079</v>
      </c>
      <c r="G432" s="48">
        <f>'LGCs Details'!E428-'ECOLOGY TO INDIVIDUAL LGCS'!D432</f>
        <v>97842601.0536</v>
      </c>
      <c r="H432" s="48">
        <v>0</v>
      </c>
      <c r="I432" s="50">
        <v>58389169.2084</v>
      </c>
      <c r="J432" s="50">
        <v>5814498.6547</v>
      </c>
      <c r="K432" s="50">
        <v>4686953.1079</v>
      </c>
      <c r="M432" s="48">
        <v>136062585.9469</v>
      </c>
      <c r="N432" s="48"/>
      <c r="O432" s="50"/>
      <c r="P432" s="50"/>
      <c r="Q432" s="50"/>
    </row>
    <row r="433" ht="18.75" spans="1:17">
      <c r="A433" s="44">
        <v>428</v>
      </c>
      <c r="B433" s="45" t="s">
        <v>105</v>
      </c>
      <c r="C433" s="45" t="s">
        <v>105</v>
      </c>
      <c r="D433" s="46">
        <v>4042653.608</v>
      </c>
      <c r="E433" s="46">
        <v>2412519.5265</v>
      </c>
      <c r="F433" s="47">
        <f t="shared" si="6"/>
        <v>6455173.1345</v>
      </c>
      <c r="G433" s="48">
        <f>'LGCs Details'!E429-'ECOLOGY TO INDIVIDUAL LGCS'!D433</f>
        <v>134755120.2674</v>
      </c>
      <c r="H433" s="48">
        <v>0</v>
      </c>
      <c r="I433" s="50">
        <v>80417317.5516</v>
      </c>
      <c r="J433" s="50">
        <v>7809368.7141</v>
      </c>
      <c r="K433" s="50">
        <v>6455173.1345</v>
      </c>
      <c r="M433" s="48">
        <v>185150533.987</v>
      </c>
      <c r="N433" s="48"/>
      <c r="O433" s="50"/>
      <c r="P433" s="50"/>
      <c r="Q433" s="50"/>
    </row>
    <row r="434" ht="18.75" spans="1:17">
      <c r="A434" s="44">
        <v>429</v>
      </c>
      <c r="B434" s="45" t="s">
        <v>105</v>
      </c>
      <c r="C434" s="45" t="s">
        <v>212</v>
      </c>
      <c r="D434" s="46">
        <v>2844584.8401</v>
      </c>
      <c r="E434" s="46">
        <v>1697552.4339</v>
      </c>
      <c r="F434" s="47">
        <f t="shared" si="6"/>
        <v>4542137.274</v>
      </c>
      <c r="G434" s="48">
        <f>'LGCs Details'!E430-'ECOLOGY TO INDIVIDUAL LGCS'!D434</f>
        <v>94819494.6693</v>
      </c>
      <c r="H434" s="48">
        <v>0</v>
      </c>
      <c r="I434" s="50">
        <v>56585081.1292</v>
      </c>
      <c r="J434" s="50">
        <v>5410173.9361</v>
      </c>
      <c r="K434" s="50">
        <v>4542137.274</v>
      </c>
      <c r="M434" s="48">
        <v>126113331.015</v>
      </c>
      <c r="N434" s="48"/>
      <c r="O434" s="50"/>
      <c r="P434" s="50"/>
      <c r="Q434" s="50"/>
    </row>
    <row r="435" ht="18.75" spans="1:17">
      <c r="A435" s="44">
        <v>430</v>
      </c>
      <c r="B435" s="45" t="s">
        <v>105</v>
      </c>
      <c r="C435" s="45" t="s">
        <v>214</v>
      </c>
      <c r="D435" s="46">
        <v>2687378.6088</v>
      </c>
      <c r="E435" s="46">
        <v>1603737.0494</v>
      </c>
      <c r="F435" s="47">
        <f t="shared" si="6"/>
        <v>4291115.6582</v>
      </c>
      <c r="G435" s="48">
        <f>'LGCs Details'!E431-'ECOLOGY TO INDIVIDUAL LGCS'!D435</f>
        <v>89579286.9599</v>
      </c>
      <c r="H435" s="48">
        <v>0</v>
      </c>
      <c r="I435" s="50">
        <v>53457901.6456</v>
      </c>
      <c r="J435" s="50">
        <v>5191439.9126</v>
      </c>
      <c r="K435" s="50">
        <v>4291115.6582</v>
      </c>
      <c r="M435" s="48">
        <v>120730923.1096</v>
      </c>
      <c r="N435" s="48"/>
      <c r="O435" s="50"/>
      <c r="P435" s="50"/>
      <c r="Q435" s="50"/>
    </row>
    <row r="436" ht="18.75" spans="1:17">
      <c r="A436" s="44">
        <v>431</v>
      </c>
      <c r="B436" s="45" t="s">
        <v>105</v>
      </c>
      <c r="C436" s="45" t="s">
        <v>216</v>
      </c>
      <c r="D436" s="46">
        <v>3269155.7968</v>
      </c>
      <c r="E436" s="46">
        <v>1950922.0823</v>
      </c>
      <c r="F436" s="47">
        <f t="shared" si="6"/>
        <v>5220077.8791</v>
      </c>
      <c r="G436" s="48">
        <f>'LGCs Details'!E432-'ECOLOGY TO INDIVIDUAL LGCS'!D436</f>
        <v>108971859.8931</v>
      </c>
      <c r="H436" s="48">
        <v>0</v>
      </c>
      <c r="I436" s="50">
        <v>65030736.0776</v>
      </c>
      <c r="J436" s="50">
        <v>6408618.1951</v>
      </c>
      <c r="K436" s="50">
        <v>5220077.8791</v>
      </c>
      <c r="M436" s="48">
        <v>150682139.2312</v>
      </c>
      <c r="N436" s="48"/>
      <c r="O436" s="50"/>
      <c r="P436" s="50"/>
      <c r="Q436" s="50"/>
    </row>
    <row r="437" ht="18.75" spans="1:17">
      <c r="A437" s="44">
        <v>432</v>
      </c>
      <c r="B437" s="45" t="s">
        <v>105</v>
      </c>
      <c r="C437" s="45" t="s">
        <v>218</v>
      </c>
      <c r="D437" s="46">
        <v>3253202.5876</v>
      </c>
      <c r="E437" s="46">
        <v>1941401.7444</v>
      </c>
      <c r="F437" s="47">
        <f t="shared" si="6"/>
        <v>5194604.332</v>
      </c>
      <c r="G437" s="48">
        <f>'LGCs Details'!E433-'ECOLOGY TO INDIVIDUAL LGCS'!D437</f>
        <v>108440086.2548</v>
      </c>
      <c r="H437" s="48">
        <v>0</v>
      </c>
      <c r="I437" s="50">
        <v>64713391.479</v>
      </c>
      <c r="J437" s="50">
        <v>6190553.0099</v>
      </c>
      <c r="K437" s="50">
        <v>5194604.332</v>
      </c>
      <c r="M437" s="48">
        <v>145316189.4912</v>
      </c>
      <c r="N437" s="48"/>
      <c r="O437" s="50"/>
      <c r="P437" s="50"/>
      <c r="Q437" s="50"/>
    </row>
    <row r="438" ht="18.75" spans="1:17">
      <c r="A438" s="44">
        <v>433</v>
      </c>
      <c r="B438" s="45" t="s">
        <v>105</v>
      </c>
      <c r="C438" s="45" t="s">
        <v>220</v>
      </c>
      <c r="D438" s="46">
        <v>3085896.4429</v>
      </c>
      <c r="E438" s="46">
        <v>1841559.0716</v>
      </c>
      <c r="F438" s="47">
        <f t="shared" si="6"/>
        <v>4927455.5145</v>
      </c>
      <c r="G438" s="48">
        <f>'LGCs Details'!E434-'ECOLOGY TO INDIVIDUAL LGCS'!D438</f>
        <v>102863214.7626</v>
      </c>
      <c r="H438" s="48">
        <v>0</v>
      </c>
      <c r="I438" s="50">
        <v>61385302.388</v>
      </c>
      <c r="J438" s="50">
        <v>6119441.1624</v>
      </c>
      <c r="K438" s="50">
        <v>4927455.5145</v>
      </c>
      <c r="M438" s="48">
        <v>143566333.8251</v>
      </c>
      <c r="N438" s="48"/>
      <c r="O438" s="50"/>
      <c r="P438" s="50"/>
      <c r="Q438" s="50"/>
    </row>
    <row r="439" ht="18.75" spans="1:17">
      <c r="A439" s="44">
        <v>434</v>
      </c>
      <c r="B439" s="45" t="s">
        <v>105</v>
      </c>
      <c r="C439" s="45" t="s">
        <v>222</v>
      </c>
      <c r="D439" s="46">
        <v>3150707.2829</v>
      </c>
      <c r="E439" s="46">
        <v>1880235.9983</v>
      </c>
      <c r="F439" s="47">
        <f t="shared" si="6"/>
        <v>5030943.2812</v>
      </c>
      <c r="G439" s="48">
        <f>'LGCs Details'!E435-'ECOLOGY TO INDIVIDUAL LGCS'!D439</f>
        <v>105023576.0968</v>
      </c>
      <c r="H439" s="48">
        <v>0</v>
      </c>
      <c r="I439" s="50">
        <v>62674533.2765</v>
      </c>
      <c r="J439" s="50">
        <v>6073673.5105</v>
      </c>
      <c r="K439" s="50">
        <v>5030943.2812</v>
      </c>
      <c r="M439" s="48">
        <v>142440125.0726</v>
      </c>
      <c r="N439" s="48"/>
      <c r="O439" s="50"/>
      <c r="P439" s="50"/>
      <c r="Q439" s="50"/>
    </row>
    <row r="440" ht="18.75" spans="1:17">
      <c r="A440" s="44">
        <v>435</v>
      </c>
      <c r="B440" s="45" t="s">
        <v>105</v>
      </c>
      <c r="C440" s="45" t="s">
        <v>224</v>
      </c>
      <c r="D440" s="46">
        <v>2653886.6859</v>
      </c>
      <c r="E440" s="46">
        <v>1583750.1977</v>
      </c>
      <c r="F440" s="47">
        <f t="shared" si="6"/>
        <v>4237636.8836</v>
      </c>
      <c r="G440" s="48">
        <f>'LGCs Details'!E436-'ECOLOGY TO INDIVIDUAL LGCS'!D440</f>
        <v>88462889.5287</v>
      </c>
      <c r="H440" s="48">
        <v>0</v>
      </c>
      <c r="I440" s="50">
        <v>52791673.2562</v>
      </c>
      <c r="J440" s="50">
        <v>5383229.3059</v>
      </c>
      <c r="K440" s="50">
        <v>4237636.8836</v>
      </c>
      <c r="M440" s="48">
        <v>125450302.0626</v>
      </c>
      <c r="N440" s="48"/>
      <c r="O440" s="50"/>
      <c r="P440" s="50"/>
      <c r="Q440" s="50"/>
    </row>
    <row r="441" ht="18.75" spans="1:17">
      <c r="A441" s="44">
        <v>436</v>
      </c>
      <c r="B441" s="45" t="s">
        <v>105</v>
      </c>
      <c r="C441" s="45" t="s">
        <v>226</v>
      </c>
      <c r="D441" s="46">
        <v>3175543.3244</v>
      </c>
      <c r="E441" s="46">
        <v>1895057.3114</v>
      </c>
      <c r="F441" s="47">
        <f t="shared" si="6"/>
        <v>5070600.6358</v>
      </c>
      <c r="G441" s="48">
        <f>'LGCs Details'!E437-'ECOLOGY TO INDIVIDUAL LGCS'!D441</f>
        <v>105851444.145</v>
      </c>
      <c r="H441" s="48">
        <v>0</v>
      </c>
      <c r="I441" s="50">
        <v>63168577.0472</v>
      </c>
      <c r="J441" s="50">
        <v>6056713.6812</v>
      </c>
      <c r="K441" s="50">
        <v>5070600.6358</v>
      </c>
      <c r="M441" s="48">
        <v>142022793.0192</v>
      </c>
      <c r="N441" s="48"/>
      <c r="O441" s="50"/>
      <c r="P441" s="50"/>
      <c r="Q441" s="50"/>
    </row>
    <row r="442" ht="18.75" spans="1:17">
      <c r="A442" s="44">
        <v>437</v>
      </c>
      <c r="B442" s="45" t="s">
        <v>105</v>
      </c>
      <c r="C442" s="45" t="s">
        <v>228</v>
      </c>
      <c r="D442" s="46">
        <v>2864531.2118</v>
      </c>
      <c r="E442" s="46">
        <v>1709455.7568</v>
      </c>
      <c r="F442" s="47">
        <f t="shared" si="6"/>
        <v>4573986.9686</v>
      </c>
      <c r="G442" s="48">
        <f>'LGCs Details'!E438-'ECOLOGY TO INDIVIDUAL LGCS'!D442</f>
        <v>95484373.7269</v>
      </c>
      <c r="H442" s="48">
        <v>0</v>
      </c>
      <c r="I442" s="50">
        <v>56981858.5592</v>
      </c>
      <c r="J442" s="50">
        <v>5842088.2361</v>
      </c>
      <c r="K442" s="50">
        <v>4573986.9686</v>
      </c>
      <c r="M442" s="48">
        <v>136741485.2732</v>
      </c>
      <c r="N442" s="48"/>
      <c r="O442" s="50"/>
      <c r="P442" s="50"/>
      <c r="Q442" s="50"/>
    </row>
    <row r="443" ht="18.75" spans="1:17">
      <c r="A443" s="44">
        <v>438</v>
      </c>
      <c r="B443" s="45" t="s">
        <v>105</v>
      </c>
      <c r="C443" s="45" t="s">
        <v>230</v>
      </c>
      <c r="D443" s="46">
        <v>2967905.4438</v>
      </c>
      <c r="E443" s="46">
        <v>1771146.017</v>
      </c>
      <c r="F443" s="47">
        <f t="shared" si="6"/>
        <v>4739051.4608</v>
      </c>
      <c r="G443" s="48">
        <f>'LGCs Details'!E439-'ECOLOGY TO INDIVIDUAL LGCS'!D443</f>
        <v>98930181.4584</v>
      </c>
      <c r="H443" s="48">
        <v>0</v>
      </c>
      <c r="I443" s="50">
        <v>59038200.5671</v>
      </c>
      <c r="J443" s="50">
        <v>5630759.2085</v>
      </c>
      <c r="K443" s="50">
        <v>4739051.4608</v>
      </c>
      <c r="M443" s="48">
        <v>131541292.7713</v>
      </c>
      <c r="N443" s="48"/>
      <c r="O443" s="50"/>
      <c r="P443" s="50"/>
      <c r="Q443" s="50"/>
    </row>
    <row r="444" ht="18.75" spans="1:17">
      <c r="A444" s="44">
        <v>439</v>
      </c>
      <c r="B444" s="45" t="s">
        <v>105</v>
      </c>
      <c r="C444" s="45" t="s">
        <v>232</v>
      </c>
      <c r="D444" s="46">
        <v>3184501.6146</v>
      </c>
      <c r="E444" s="46">
        <v>1900403.3173</v>
      </c>
      <c r="F444" s="47">
        <f t="shared" si="6"/>
        <v>5084904.9319</v>
      </c>
      <c r="G444" s="48">
        <f>'LGCs Details'!E440-'ECOLOGY TO INDIVIDUAL LGCS'!D444</f>
        <v>106150053.8198</v>
      </c>
      <c r="H444" s="48">
        <v>0</v>
      </c>
      <c r="I444" s="50">
        <v>63346777.2446</v>
      </c>
      <c r="J444" s="50">
        <v>6200812.5123</v>
      </c>
      <c r="K444" s="50">
        <v>5084904.9319</v>
      </c>
      <c r="M444" s="48">
        <v>145568645.9939</v>
      </c>
      <c r="N444" s="48"/>
      <c r="O444" s="50"/>
      <c r="P444" s="50"/>
      <c r="Q444" s="50"/>
    </row>
    <row r="445" ht="18.75" spans="1:17">
      <c r="A445" s="44">
        <v>440</v>
      </c>
      <c r="B445" s="45" t="s">
        <v>105</v>
      </c>
      <c r="C445" s="45" t="s">
        <v>234</v>
      </c>
      <c r="D445" s="46">
        <v>3086381.9457</v>
      </c>
      <c r="E445" s="46">
        <v>1841848.8034</v>
      </c>
      <c r="F445" s="47">
        <f t="shared" si="6"/>
        <v>4928230.7491</v>
      </c>
      <c r="G445" s="48">
        <f>'LGCs Details'!E441-'ECOLOGY TO INDIVIDUAL LGCS'!D445</f>
        <v>102879398.1898</v>
      </c>
      <c r="H445" s="48">
        <v>0</v>
      </c>
      <c r="I445" s="50">
        <v>61394960.1123</v>
      </c>
      <c r="J445" s="50">
        <v>5645533.3696</v>
      </c>
      <c r="K445" s="50">
        <v>4928230.7491</v>
      </c>
      <c r="M445" s="48">
        <v>131904841.8911</v>
      </c>
      <c r="N445" s="48"/>
      <c r="O445" s="50"/>
      <c r="P445" s="50"/>
      <c r="Q445" s="50"/>
    </row>
    <row r="446" ht="18.75" spans="1:17">
      <c r="A446" s="44">
        <v>441</v>
      </c>
      <c r="B446" s="45" t="s">
        <v>105</v>
      </c>
      <c r="C446" s="45" t="s">
        <v>236</v>
      </c>
      <c r="D446" s="46">
        <v>3024907.5374</v>
      </c>
      <c r="E446" s="46">
        <v>1805162.9468</v>
      </c>
      <c r="F446" s="47">
        <f t="shared" si="6"/>
        <v>4830070.4842</v>
      </c>
      <c r="G446" s="48">
        <f>'LGCs Details'!E442-'ECOLOGY TO INDIVIDUAL LGCS'!D446</f>
        <v>100830251.2479</v>
      </c>
      <c r="H446" s="48">
        <v>0</v>
      </c>
      <c r="I446" s="50">
        <v>60172098.2277</v>
      </c>
      <c r="J446" s="50">
        <v>5854019.8343</v>
      </c>
      <c r="K446" s="50">
        <v>4830070.4842</v>
      </c>
      <c r="M446" s="48">
        <v>137035087.1896</v>
      </c>
      <c r="N446" s="48"/>
      <c r="O446" s="50"/>
      <c r="P446" s="50"/>
      <c r="Q446" s="50"/>
    </row>
    <row r="447" ht="18.75" spans="1:17">
      <c r="A447" s="44">
        <v>442</v>
      </c>
      <c r="B447" s="45" t="s">
        <v>106</v>
      </c>
      <c r="C447" s="45" t="s">
        <v>240</v>
      </c>
      <c r="D447" s="46">
        <v>2421934.0935</v>
      </c>
      <c r="E447" s="46">
        <v>1445328.7021</v>
      </c>
      <c r="F447" s="47">
        <f t="shared" si="6"/>
        <v>3867262.7956</v>
      </c>
      <c r="G447" s="48">
        <f>'LGCs Details'!E443-'ECOLOGY TO INDIVIDUAL LGCS'!D447</f>
        <v>80731136.4487</v>
      </c>
      <c r="H447" s="48">
        <v>0</v>
      </c>
      <c r="I447" s="50">
        <v>48177623.4048</v>
      </c>
      <c r="J447" s="50">
        <v>4754331.6114</v>
      </c>
      <c r="K447" s="50">
        <v>3867262.7956</v>
      </c>
      <c r="M447" s="48">
        <v>111156231.9658</v>
      </c>
      <c r="N447" s="48"/>
      <c r="O447" s="50"/>
      <c r="P447" s="50"/>
      <c r="Q447" s="50"/>
    </row>
    <row r="448" ht="18.75" spans="1:17">
      <c r="A448" s="44">
        <v>443</v>
      </c>
      <c r="B448" s="45" t="s">
        <v>106</v>
      </c>
      <c r="C448" s="45" t="s">
        <v>242</v>
      </c>
      <c r="D448" s="46">
        <v>3957344.4014</v>
      </c>
      <c r="E448" s="46">
        <v>2361609.8651</v>
      </c>
      <c r="F448" s="47">
        <f t="shared" si="6"/>
        <v>6318954.2665</v>
      </c>
      <c r="G448" s="48">
        <f>'LGCs Details'!E444-'ECOLOGY TO INDIVIDUAL LGCS'!D448</f>
        <v>131911480.0481</v>
      </c>
      <c r="H448" s="48">
        <v>0</v>
      </c>
      <c r="I448" s="50">
        <v>78720328.8355</v>
      </c>
      <c r="J448" s="50">
        <v>6164350.3188</v>
      </c>
      <c r="K448" s="50">
        <v>6318954.2665</v>
      </c>
      <c r="M448" s="48">
        <v>145852689.8719</v>
      </c>
      <c r="N448" s="48"/>
      <c r="O448" s="50"/>
      <c r="P448" s="50"/>
      <c r="Q448" s="50"/>
    </row>
    <row r="449" ht="18.75" spans="1:17">
      <c r="A449" s="44">
        <v>444</v>
      </c>
      <c r="B449" s="45" t="s">
        <v>106</v>
      </c>
      <c r="C449" s="45" t="s">
        <v>244</v>
      </c>
      <c r="D449" s="46">
        <v>3333238.5586</v>
      </c>
      <c r="E449" s="46">
        <v>1989164.5164</v>
      </c>
      <c r="F449" s="47">
        <f t="shared" si="6"/>
        <v>5322403.075</v>
      </c>
      <c r="G449" s="48">
        <f>'LGCs Details'!E445-'ECOLOGY TO INDIVIDUAL LGCS'!D449</f>
        <v>111107951.9542</v>
      </c>
      <c r="H449" s="48">
        <v>0</v>
      </c>
      <c r="I449" s="50">
        <v>66305483.8813</v>
      </c>
      <c r="J449" s="50">
        <v>6301151.646</v>
      </c>
      <c r="K449" s="50">
        <v>5322403.075</v>
      </c>
      <c r="M449" s="48">
        <v>149218972.5053</v>
      </c>
      <c r="N449" s="48"/>
      <c r="O449" s="50"/>
      <c r="P449" s="50"/>
      <c r="Q449" s="50"/>
    </row>
    <row r="450" ht="18.75" spans="1:17">
      <c r="A450" s="44">
        <v>445</v>
      </c>
      <c r="B450" s="45" t="s">
        <v>106</v>
      </c>
      <c r="C450" s="45" t="s">
        <v>246</v>
      </c>
      <c r="D450" s="46">
        <v>2752149.7692</v>
      </c>
      <c r="E450" s="46">
        <v>1642390.2966</v>
      </c>
      <c r="F450" s="47">
        <f t="shared" si="6"/>
        <v>4394540.0658</v>
      </c>
      <c r="G450" s="48">
        <f>'LGCs Details'!E446-'ECOLOGY TO INDIVIDUAL LGCS'!D450</f>
        <v>91738325.6411</v>
      </c>
      <c r="H450" s="48">
        <v>0</v>
      </c>
      <c r="I450" s="50">
        <v>54746343.2194</v>
      </c>
      <c r="J450" s="50">
        <v>5367202.5123</v>
      </c>
      <c r="K450" s="50">
        <v>4394540.0658</v>
      </c>
      <c r="M450" s="48">
        <v>126237201.6753</v>
      </c>
      <c r="N450" s="48"/>
      <c r="O450" s="50"/>
      <c r="P450" s="50"/>
      <c r="Q450" s="50"/>
    </row>
    <row r="451" ht="18.75" spans="1:17">
      <c r="A451" s="44">
        <v>446</v>
      </c>
      <c r="B451" s="45" t="s">
        <v>106</v>
      </c>
      <c r="C451" s="45" t="s">
        <v>248</v>
      </c>
      <c r="D451" s="46">
        <v>3665327.0031</v>
      </c>
      <c r="E451" s="46">
        <v>2187343.7162</v>
      </c>
      <c r="F451" s="47">
        <f t="shared" si="6"/>
        <v>5852670.7193</v>
      </c>
      <c r="G451" s="48">
        <f>'LGCs Details'!E447-'ECOLOGY TO INDIVIDUAL LGCS'!D451</f>
        <v>122177566.7701</v>
      </c>
      <c r="H451" s="48">
        <v>0</v>
      </c>
      <c r="I451" s="50">
        <v>72911457.2057</v>
      </c>
      <c r="J451" s="50">
        <v>6806757.5985</v>
      </c>
      <c r="K451" s="50">
        <v>5852670.7193</v>
      </c>
      <c r="M451" s="48">
        <v>161660463.9251</v>
      </c>
      <c r="N451" s="48"/>
      <c r="O451" s="50"/>
      <c r="P451" s="50"/>
      <c r="Q451" s="50"/>
    </row>
    <row r="452" ht="18.75" spans="1:17">
      <c r="A452" s="44">
        <v>447</v>
      </c>
      <c r="B452" s="45" t="s">
        <v>106</v>
      </c>
      <c r="C452" s="45" t="s">
        <v>250</v>
      </c>
      <c r="D452" s="46">
        <v>4484305.8635</v>
      </c>
      <c r="E452" s="46">
        <v>2676082.7188</v>
      </c>
      <c r="F452" s="47">
        <f t="shared" si="6"/>
        <v>7160388.5823</v>
      </c>
      <c r="G452" s="48">
        <f>'LGCs Details'!E448-'ECOLOGY TO INDIVIDUAL LGCS'!D452</f>
        <v>149476862.1159</v>
      </c>
      <c r="H452" s="48">
        <v>0</v>
      </c>
      <c r="I452" s="50">
        <v>89202757.2945</v>
      </c>
      <c r="J452" s="50">
        <v>7172265.8065</v>
      </c>
      <c r="K452" s="50">
        <v>7160388.5823</v>
      </c>
      <c r="M452" s="48">
        <v>170654557.4672</v>
      </c>
      <c r="N452" s="48"/>
      <c r="O452" s="50"/>
      <c r="P452" s="50"/>
      <c r="Q452" s="50"/>
    </row>
    <row r="453" ht="18.75" spans="1:17">
      <c r="A453" s="44">
        <v>448</v>
      </c>
      <c r="B453" s="45" t="s">
        <v>106</v>
      </c>
      <c r="C453" s="45" t="s">
        <v>252</v>
      </c>
      <c r="D453" s="46">
        <v>3055033.49</v>
      </c>
      <c r="E453" s="46">
        <v>1823141.1008</v>
      </c>
      <c r="F453" s="47">
        <f t="shared" si="6"/>
        <v>4878174.5908</v>
      </c>
      <c r="G453" s="48">
        <f>'LGCs Details'!E449-'ECOLOGY TO INDIVIDUAL LGCS'!D453</f>
        <v>101834449.6671</v>
      </c>
      <c r="H453" s="48">
        <v>0</v>
      </c>
      <c r="I453" s="50">
        <v>60771370.0252</v>
      </c>
      <c r="J453" s="50">
        <v>5417054.8556</v>
      </c>
      <c r="K453" s="50">
        <v>4878174.5908</v>
      </c>
      <c r="M453" s="48">
        <v>127463922.7956</v>
      </c>
      <c r="N453" s="48"/>
      <c r="O453" s="50"/>
      <c r="P453" s="50"/>
      <c r="Q453" s="50"/>
    </row>
    <row r="454" ht="18.75" spans="1:17">
      <c r="A454" s="44">
        <v>449</v>
      </c>
      <c r="B454" s="45" t="s">
        <v>106</v>
      </c>
      <c r="C454" s="45" t="s">
        <v>254</v>
      </c>
      <c r="D454" s="46">
        <v>3245529.388</v>
      </c>
      <c r="E454" s="46">
        <v>1936822.6372</v>
      </c>
      <c r="F454" s="47">
        <f t="shared" si="6"/>
        <v>5182352.0252</v>
      </c>
      <c r="G454" s="48">
        <f>'LGCs Details'!E450-'ECOLOGY TO INDIVIDUAL LGCS'!D454</f>
        <v>108184312.9332</v>
      </c>
      <c r="H454" s="48">
        <v>0</v>
      </c>
      <c r="I454" s="50">
        <v>64560754.5746</v>
      </c>
      <c r="J454" s="50">
        <v>5689510.9298</v>
      </c>
      <c r="K454" s="50">
        <v>5182352.0252</v>
      </c>
      <c r="M454" s="48">
        <v>134168274.0645</v>
      </c>
      <c r="N454" s="48"/>
      <c r="O454" s="50"/>
      <c r="P454" s="50"/>
      <c r="Q454" s="50"/>
    </row>
    <row r="455" ht="37.5" spans="1:17">
      <c r="A455" s="44">
        <v>450</v>
      </c>
      <c r="B455" s="45" t="s">
        <v>106</v>
      </c>
      <c r="C455" s="45" t="s">
        <v>256</v>
      </c>
      <c r="D455" s="46">
        <v>4031966.2894</v>
      </c>
      <c r="E455" s="46">
        <v>2406141.6947</v>
      </c>
      <c r="F455" s="47">
        <f t="shared" ref="F455:F518" si="7">D455+E455</f>
        <v>6438107.9841</v>
      </c>
      <c r="G455" s="48">
        <f>'LGCs Details'!E451-'ECOLOGY TO INDIVIDUAL LGCS'!D455</f>
        <v>134398876.3119</v>
      </c>
      <c r="H455" s="48">
        <v>0</v>
      </c>
      <c r="I455" s="50">
        <v>80204723.1564</v>
      </c>
      <c r="J455" s="50">
        <v>7133843.4327</v>
      </c>
      <c r="K455" s="50">
        <v>6438107.9841</v>
      </c>
      <c r="M455" s="48">
        <v>169709094.6392</v>
      </c>
      <c r="N455" s="48"/>
      <c r="O455" s="50"/>
      <c r="P455" s="50"/>
      <c r="Q455" s="50"/>
    </row>
    <row r="456" ht="18.75" spans="1:17">
      <c r="A456" s="44">
        <v>451</v>
      </c>
      <c r="B456" s="45" t="s">
        <v>106</v>
      </c>
      <c r="C456" s="45" t="s">
        <v>258</v>
      </c>
      <c r="D456" s="46">
        <v>2807487.8119</v>
      </c>
      <c r="E456" s="46">
        <v>1675414.1768</v>
      </c>
      <c r="F456" s="47">
        <f t="shared" si="7"/>
        <v>4482901.9887</v>
      </c>
      <c r="G456" s="48">
        <f>'LGCs Details'!E452-'ECOLOGY TO INDIVIDUAL LGCS'!D456</f>
        <v>93582927.0637</v>
      </c>
      <c r="H456" s="48">
        <v>0</v>
      </c>
      <c r="I456" s="50">
        <v>55847139.2267</v>
      </c>
      <c r="J456" s="50">
        <v>5414080.9137</v>
      </c>
      <c r="K456" s="50">
        <v>4482901.9887</v>
      </c>
      <c r="M456" s="48">
        <v>127390742.7383</v>
      </c>
      <c r="N456" s="48"/>
      <c r="O456" s="50"/>
      <c r="P456" s="50"/>
      <c r="Q456" s="50"/>
    </row>
    <row r="457" ht="18.75" spans="1:17">
      <c r="A457" s="44">
        <v>452</v>
      </c>
      <c r="B457" s="45" t="s">
        <v>106</v>
      </c>
      <c r="C457" s="45" t="s">
        <v>260</v>
      </c>
      <c r="D457" s="46">
        <v>2965439.8415</v>
      </c>
      <c r="E457" s="46">
        <v>1769674.6286</v>
      </c>
      <c r="F457" s="47">
        <f t="shared" si="7"/>
        <v>4735114.4701</v>
      </c>
      <c r="G457" s="48">
        <f>'LGCs Details'!E453-'ECOLOGY TO INDIVIDUAL LGCS'!D457</f>
        <v>98847994.7155</v>
      </c>
      <c r="H457" s="48">
        <v>0</v>
      </c>
      <c r="I457" s="50">
        <v>58989154.2867</v>
      </c>
      <c r="J457" s="50">
        <v>5770082.0624</v>
      </c>
      <c r="K457" s="50">
        <v>4735114.4701</v>
      </c>
      <c r="M457" s="48">
        <v>136150895.2139</v>
      </c>
      <c r="N457" s="48"/>
      <c r="O457" s="50"/>
      <c r="P457" s="50"/>
      <c r="Q457" s="50"/>
    </row>
    <row r="458" ht="18.75" spans="1:17">
      <c r="A458" s="44">
        <v>453</v>
      </c>
      <c r="B458" s="45" t="s">
        <v>106</v>
      </c>
      <c r="C458" s="45" t="s">
        <v>262</v>
      </c>
      <c r="D458" s="46">
        <v>3271524.7232</v>
      </c>
      <c r="E458" s="46">
        <v>1952335.7778</v>
      </c>
      <c r="F458" s="47">
        <f t="shared" si="7"/>
        <v>5223860.501</v>
      </c>
      <c r="G458" s="48">
        <f>'LGCs Details'!E454-'ECOLOGY TO INDIVIDUAL LGCS'!D458</f>
        <v>109050824.1073</v>
      </c>
      <c r="H458" s="48">
        <v>0</v>
      </c>
      <c r="I458" s="50">
        <v>65077859.2613</v>
      </c>
      <c r="J458" s="50">
        <v>6275688.015</v>
      </c>
      <c r="K458" s="50">
        <v>5223860.501</v>
      </c>
      <c r="M458" s="48">
        <v>148592386.6336</v>
      </c>
      <c r="N458" s="48"/>
      <c r="O458" s="50"/>
      <c r="P458" s="50"/>
      <c r="Q458" s="50"/>
    </row>
    <row r="459" ht="18.75" spans="1:17">
      <c r="A459" s="44">
        <v>454</v>
      </c>
      <c r="B459" s="45" t="s">
        <v>106</v>
      </c>
      <c r="C459" s="45" t="s">
        <v>264</v>
      </c>
      <c r="D459" s="46">
        <v>2722623.1749</v>
      </c>
      <c r="E459" s="46">
        <v>1624769.8195</v>
      </c>
      <c r="F459" s="47">
        <f t="shared" si="7"/>
        <v>4347392.9944</v>
      </c>
      <c r="G459" s="48">
        <f>'LGCs Details'!E455-'ECOLOGY TO INDIVIDUAL LGCS'!D459</f>
        <v>90754105.8312</v>
      </c>
      <c r="H459" s="48">
        <v>0</v>
      </c>
      <c r="I459" s="50">
        <v>54158993.983</v>
      </c>
      <c r="J459" s="50">
        <v>4986394.6274</v>
      </c>
      <c r="K459" s="50">
        <v>4347392.9944</v>
      </c>
      <c r="M459" s="48">
        <v>116866627.5977</v>
      </c>
      <c r="N459" s="48"/>
      <c r="O459" s="50"/>
      <c r="P459" s="50"/>
      <c r="Q459" s="50"/>
    </row>
    <row r="460" ht="18.75" spans="1:17">
      <c r="A460" s="44">
        <v>455</v>
      </c>
      <c r="B460" s="45" t="s">
        <v>106</v>
      </c>
      <c r="C460" s="45" t="s">
        <v>266</v>
      </c>
      <c r="D460" s="46">
        <v>3124388.0249</v>
      </c>
      <c r="E460" s="46">
        <v>1864529.5515</v>
      </c>
      <c r="F460" s="47">
        <f t="shared" si="7"/>
        <v>4988917.5764</v>
      </c>
      <c r="G460" s="48">
        <f>'LGCs Details'!E456-'ECOLOGY TO INDIVIDUAL LGCS'!D460</f>
        <v>104146267.4964</v>
      </c>
      <c r="H460" s="48">
        <v>0</v>
      </c>
      <c r="I460" s="50">
        <v>62150985.0494</v>
      </c>
      <c r="J460" s="50">
        <v>5812911.6031</v>
      </c>
      <c r="K460" s="50">
        <v>4988917.5764</v>
      </c>
      <c r="M460" s="48">
        <v>137204805.5966</v>
      </c>
      <c r="N460" s="48"/>
      <c r="O460" s="50"/>
      <c r="P460" s="50"/>
      <c r="Q460" s="50"/>
    </row>
    <row r="461" ht="18.75" spans="1:17">
      <c r="A461" s="44">
        <v>456</v>
      </c>
      <c r="B461" s="45" t="s">
        <v>106</v>
      </c>
      <c r="C461" s="45" t="s">
        <v>268</v>
      </c>
      <c r="D461" s="46">
        <v>3614621.103</v>
      </c>
      <c r="E461" s="46">
        <v>2157084.1426</v>
      </c>
      <c r="F461" s="47">
        <f t="shared" si="7"/>
        <v>5771705.2456</v>
      </c>
      <c r="G461" s="48">
        <f>'LGCs Details'!E457-'ECOLOGY TO INDIVIDUAL LGCS'!D461</f>
        <v>120487370.0995</v>
      </c>
      <c r="H461" s="48">
        <v>0</v>
      </c>
      <c r="I461" s="50">
        <v>71902804.7545</v>
      </c>
      <c r="J461" s="50">
        <v>6064693.4065</v>
      </c>
      <c r="K461" s="50">
        <v>5771705.2456</v>
      </c>
      <c r="M461" s="48">
        <v>143400423.2145</v>
      </c>
      <c r="N461" s="48"/>
      <c r="O461" s="50"/>
      <c r="P461" s="50"/>
      <c r="Q461" s="50"/>
    </row>
    <row r="462" ht="18.75" spans="1:17">
      <c r="A462" s="44">
        <v>457</v>
      </c>
      <c r="B462" s="45" t="s">
        <v>106</v>
      </c>
      <c r="C462" s="45" t="s">
        <v>270</v>
      </c>
      <c r="D462" s="46">
        <v>2896011.9817</v>
      </c>
      <c r="E462" s="46">
        <v>1728242.4201</v>
      </c>
      <c r="F462" s="47">
        <f t="shared" si="7"/>
        <v>4624254.4018</v>
      </c>
      <c r="G462" s="48">
        <f>'LGCs Details'!E458-'ECOLOGY TO INDIVIDUAL LGCS'!D462</f>
        <v>96533732.7246</v>
      </c>
      <c r="H462" s="48">
        <v>0</v>
      </c>
      <c r="I462" s="50">
        <v>57608080.6692</v>
      </c>
      <c r="J462" s="50">
        <v>5456528.261</v>
      </c>
      <c r="K462" s="50">
        <v>4624254.4018</v>
      </c>
      <c r="M462" s="48">
        <v>128435248.455</v>
      </c>
      <c r="N462" s="48"/>
      <c r="O462" s="50"/>
      <c r="P462" s="50"/>
      <c r="Q462" s="50"/>
    </row>
    <row r="463" ht="18.75" spans="1:17">
      <c r="A463" s="44">
        <v>458</v>
      </c>
      <c r="B463" s="45" t="s">
        <v>106</v>
      </c>
      <c r="C463" s="45" t="s">
        <v>272</v>
      </c>
      <c r="D463" s="46">
        <v>2853929.4976</v>
      </c>
      <c r="E463" s="46">
        <v>1703129.0108</v>
      </c>
      <c r="F463" s="47">
        <f t="shared" si="7"/>
        <v>4557058.5084</v>
      </c>
      <c r="G463" s="48">
        <f>'LGCs Details'!E459-'ECOLOGY TO INDIVIDUAL LGCS'!D463</f>
        <v>95130983.2538</v>
      </c>
      <c r="H463" s="48">
        <v>0</v>
      </c>
      <c r="I463" s="50">
        <v>56770967.0262</v>
      </c>
      <c r="J463" s="50">
        <v>5040546.6457</v>
      </c>
      <c r="K463" s="50">
        <v>4557058.5084</v>
      </c>
      <c r="M463" s="48">
        <v>118199151.2104</v>
      </c>
      <c r="N463" s="48"/>
      <c r="O463" s="50"/>
      <c r="P463" s="50"/>
      <c r="Q463" s="50"/>
    </row>
    <row r="464" ht="18.75" spans="1:17">
      <c r="A464" s="44">
        <v>459</v>
      </c>
      <c r="B464" s="45" t="s">
        <v>106</v>
      </c>
      <c r="C464" s="45" t="s">
        <v>275</v>
      </c>
      <c r="D464" s="46">
        <v>2961663.3307</v>
      </c>
      <c r="E464" s="46">
        <v>1767420.9342</v>
      </c>
      <c r="F464" s="47">
        <f t="shared" si="7"/>
        <v>4729084.2649</v>
      </c>
      <c r="G464" s="48">
        <f>'LGCs Details'!E460-'ECOLOGY TO INDIVIDUAL LGCS'!D464</f>
        <v>98722111.0238</v>
      </c>
      <c r="H464" s="48">
        <v>0</v>
      </c>
      <c r="I464" s="50">
        <v>58914031.1389</v>
      </c>
      <c r="J464" s="50">
        <v>5484953.8904</v>
      </c>
      <c r="K464" s="50">
        <v>4729084.2649</v>
      </c>
      <c r="M464" s="48">
        <v>129134720.4882</v>
      </c>
      <c r="N464" s="48"/>
      <c r="O464" s="50"/>
      <c r="P464" s="50"/>
      <c r="Q464" s="50"/>
    </row>
    <row r="465" ht="18.75" spans="1:17">
      <c r="A465" s="44">
        <v>460</v>
      </c>
      <c r="B465" s="45" t="s">
        <v>106</v>
      </c>
      <c r="C465" s="45" t="s">
        <v>277</v>
      </c>
      <c r="D465" s="46">
        <v>3583216.4223</v>
      </c>
      <c r="E465" s="46">
        <v>2138342.8868</v>
      </c>
      <c r="F465" s="47">
        <f t="shared" si="7"/>
        <v>5721559.3091</v>
      </c>
      <c r="G465" s="48">
        <f>'LGCs Details'!E461-'ECOLOGY TO INDIVIDUAL LGCS'!D465</f>
        <v>119440547.4091</v>
      </c>
      <c r="H465" s="48">
        <v>0</v>
      </c>
      <c r="I465" s="50">
        <v>71278096.2273</v>
      </c>
      <c r="J465" s="50">
        <v>5760658.608</v>
      </c>
      <c r="K465" s="50">
        <v>5721559.3091</v>
      </c>
      <c r="M465" s="48">
        <v>135919011.418</v>
      </c>
      <c r="N465" s="48"/>
      <c r="O465" s="50"/>
      <c r="P465" s="50"/>
      <c r="Q465" s="50"/>
    </row>
    <row r="466" ht="18.75" spans="1:17">
      <c r="A466" s="44">
        <v>461</v>
      </c>
      <c r="B466" s="45" t="s">
        <v>106</v>
      </c>
      <c r="C466" s="45" t="s">
        <v>279</v>
      </c>
      <c r="D466" s="46">
        <v>2753454.0978</v>
      </c>
      <c r="E466" s="46">
        <v>1643168.676</v>
      </c>
      <c r="F466" s="47">
        <f t="shared" si="7"/>
        <v>4396622.7738</v>
      </c>
      <c r="G466" s="48">
        <f>'LGCs Details'!E462-'ECOLOGY TO INDIVIDUAL LGCS'!D466</f>
        <v>91781803.2616</v>
      </c>
      <c r="H466" s="48">
        <v>0</v>
      </c>
      <c r="I466" s="50">
        <v>54772289.1991</v>
      </c>
      <c r="J466" s="50">
        <v>5158071.0964</v>
      </c>
      <c r="K466" s="50">
        <v>4396622.7738</v>
      </c>
      <c r="M466" s="48">
        <v>121091086.0029</v>
      </c>
      <c r="N466" s="48"/>
      <c r="O466" s="50"/>
      <c r="P466" s="50"/>
      <c r="Q466" s="50"/>
    </row>
    <row r="467" ht="18.75" spans="1:17">
      <c r="A467" s="44">
        <v>462</v>
      </c>
      <c r="B467" s="45" t="s">
        <v>106</v>
      </c>
      <c r="C467" s="45" t="s">
        <v>281</v>
      </c>
      <c r="D467" s="46">
        <v>3288857.3753</v>
      </c>
      <c r="E467" s="46">
        <v>1962679.3209</v>
      </c>
      <c r="F467" s="47">
        <f t="shared" si="7"/>
        <v>5251536.6962</v>
      </c>
      <c r="G467" s="48">
        <f>'LGCs Details'!E463-'ECOLOGY TO INDIVIDUAL LGCS'!D467</f>
        <v>109628579.1759</v>
      </c>
      <c r="H467" s="48">
        <v>0</v>
      </c>
      <c r="I467" s="50">
        <v>65422644.0289</v>
      </c>
      <c r="J467" s="50">
        <v>5943597.8368</v>
      </c>
      <c r="K467" s="50">
        <v>5251536.6962</v>
      </c>
      <c r="M467" s="48">
        <v>140420613.5742</v>
      </c>
      <c r="N467" s="48"/>
      <c r="O467" s="50"/>
      <c r="P467" s="50"/>
      <c r="Q467" s="50"/>
    </row>
    <row r="468" ht="18.75" spans="1:17">
      <c r="A468" s="44">
        <v>463</v>
      </c>
      <c r="B468" s="45" t="s">
        <v>107</v>
      </c>
      <c r="C468" s="45" t="s">
        <v>285</v>
      </c>
      <c r="D468" s="46">
        <v>3512971.8087</v>
      </c>
      <c r="E468" s="46">
        <v>2096423.2671</v>
      </c>
      <c r="F468" s="47">
        <f t="shared" si="7"/>
        <v>5609395.0758</v>
      </c>
      <c r="G468" s="48">
        <f>'LGCs Details'!E464-'ECOLOGY TO INDIVIDUAL LGCS'!D468</f>
        <v>117099060.2899</v>
      </c>
      <c r="H468" s="48">
        <v>0</v>
      </c>
      <c r="I468" s="50">
        <v>69880775.5701</v>
      </c>
      <c r="J468" s="50">
        <v>6569588.0699</v>
      </c>
      <c r="K468" s="50">
        <v>5609395.0758</v>
      </c>
      <c r="M468" s="48">
        <v>153274025.4712</v>
      </c>
      <c r="N468" s="48"/>
      <c r="O468" s="50"/>
      <c r="P468" s="50"/>
      <c r="Q468" s="50"/>
    </row>
    <row r="469" ht="18.75" spans="1:17">
      <c r="A469" s="44">
        <v>464</v>
      </c>
      <c r="B469" s="45" t="s">
        <v>107</v>
      </c>
      <c r="C469" s="45" t="s">
        <v>287</v>
      </c>
      <c r="D469" s="46">
        <v>3106259.8349</v>
      </c>
      <c r="E469" s="46">
        <v>1853711.2582</v>
      </c>
      <c r="F469" s="47">
        <f t="shared" si="7"/>
        <v>4959971.0931</v>
      </c>
      <c r="G469" s="48">
        <f>'LGCs Details'!E465-'ECOLOGY TO INDIVIDUAL LGCS'!D469</f>
        <v>103541994.4979</v>
      </c>
      <c r="H469" s="48">
        <v>0</v>
      </c>
      <c r="I469" s="50">
        <v>61790375.2744</v>
      </c>
      <c r="J469" s="50">
        <v>5615621.5604</v>
      </c>
      <c r="K469" s="50">
        <v>4959971.0931</v>
      </c>
      <c r="M469" s="48">
        <v>129799685.2598</v>
      </c>
      <c r="N469" s="48"/>
      <c r="O469" s="50"/>
      <c r="P469" s="50"/>
      <c r="Q469" s="50"/>
    </row>
    <row r="470" ht="18.75" spans="1:17">
      <c r="A470" s="44">
        <v>465</v>
      </c>
      <c r="B470" s="45" t="s">
        <v>107</v>
      </c>
      <c r="C470" s="45" t="s">
        <v>289</v>
      </c>
      <c r="D470" s="46">
        <v>3920250.447</v>
      </c>
      <c r="E470" s="46">
        <v>2339473.4423</v>
      </c>
      <c r="F470" s="47">
        <f t="shared" si="7"/>
        <v>6259723.8893</v>
      </c>
      <c r="G470" s="48">
        <f>'LGCs Details'!E466-'ECOLOGY TO INDIVIDUAL LGCS'!D470</f>
        <v>130675014.8988</v>
      </c>
      <c r="H470" s="48">
        <v>0</v>
      </c>
      <c r="I470" s="50">
        <v>77982448.0756</v>
      </c>
      <c r="J470" s="50">
        <v>7347817.3063</v>
      </c>
      <c r="K470" s="50">
        <v>6259723.8893</v>
      </c>
      <c r="M470" s="48">
        <v>172423982.7012</v>
      </c>
      <c r="N470" s="48"/>
      <c r="O470" s="50"/>
      <c r="P470" s="50"/>
      <c r="Q470" s="50"/>
    </row>
    <row r="471" ht="18.75" spans="1:17">
      <c r="A471" s="44">
        <v>466</v>
      </c>
      <c r="B471" s="45" t="s">
        <v>107</v>
      </c>
      <c r="C471" s="45" t="s">
        <v>291</v>
      </c>
      <c r="D471" s="46">
        <v>3104014.1538</v>
      </c>
      <c r="E471" s="46">
        <v>1852371.1114</v>
      </c>
      <c r="F471" s="47">
        <f t="shared" si="7"/>
        <v>4956385.2652</v>
      </c>
      <c r="G471" s="48">
        <f>'LGCs Details'!E467-'ECOLOGY TO INDIVIDUAL LGCS'!D471</f>
        <v>103467138.4602</v>
      </c>
      <c r="H471" s="48">
        <v>0</v>
      </c>
      <c r="I471" s="50">
        <v>61745703.712</v>
      </c>
      <c r="J471" s="50">
        <v>5826687.83</v>
      </c>
      <c r="K471" s="50">
        <v>4956385.2652</v>
      </c>
      <c r="M471" s="48">
        <v>134993412.0538</v>
      </c>
      <c r="N471" s="48"/>
      <c r="O471" s="50"/>
      <c r="P471" s="50"/>
      <c r="Q471" s="50"/>
    </row>
    <row r="472" ht="18.75" spans="1:17">
      <c r="A472" s="44">
        <v>467</v>
      </c>
      <c r="B472" s="45" t="s">
        <v>107</v>
      </c>
      <c r="C472" s="45" t="s">
        <v>293</v>
      </c>
      <c r="D472" s="46">
        <v>4244151.4808</v>
      </c>
      <c r="E472" s="46">
        <v>2532766.6711</v>
      </c>
      <c r="F472" s="47">
        <f t="shared" si="7"/>
        <v>6776918.1519</v>
      </c>
      <c r="G472" s="48">
        <f>'LGCs Details'!E468-'ECOLOGY TO INDIVIDUAL LGCS'!D472</f>
        <v>141471716.0281</v>
      </c>
      <c r="H472" s="48">
        <v>0</v>
      </c>
      <c r="I472" s="50">
        <v>84425555.703</v>
      </c>
      <c r="J472" s="50">
        <v>7263722.8289</v>
      </c>
      <c r="K472" s="50">
        <v>6776918.1519</v>
      </c>
      <c r="M472" s="48">
        <v>170354662.2872</v>
      </c>
      <c r="N472" s="48"/>
      <c r="O472" s="50"/>
      <c r="P472" s="50"/>
      <c r="Q472" s="50"/>
    </row>
    <row r="473" ht="18.75" spans="1:17">
      <c r="A473" s="44">
        <v>468</v>
      </c>
      <c r="B473" s="45" t="s">
        <v>107</v>
      </c>
      <c r="C473" s="45" t="s">
        <v>295</v>
      </c>
      <c r="D473" s="46">
        <v>3299858.8376</v>
      </c>
      <c r="E473" s="46">
        <v>1969244.6231</v>
      </c>
      <c r="F473" s="47">
        <f t="shared" si="7"/>
        <v>5269103.4607</v>
      </c>
      <c r="G473" s="48">
        <f>'LGCs Details'!E469-'ECOLOGY TO INDIVIDUAL LGCS'!D473</f>
        <v>109995294.5853</v>
      </c>
      <c r="H473" s="48">
        <v>0</v>
      </c>
      <c r="I473" s="50">
        <v>65641487.4351</v>
      </c>
      <c r="J473" s="50">
        <v>5684989.6508</v>
      </c>
      <c r="K473" s="50">
        <v>5269103.4607</v>
      </c>
      <c r="M473" s="48">
        <v>131506632.1373</v>
      </c>
      <c r="N473" s="48"/>
      <c r="O473" s="50"/>
      <c r="P473" s="50"/>
      <c r="Q473" s="50"/>
    </row>
    <row r="474" ht="18.75" spans="1:17">
      <c r="A474" s="44">
        <v>469</v>
      </c>
      <c r="B474" s="45" t="s">
        <v>107</v>
      </c>
      <c r="C474" s="45" t="s">
        <v>297</v>
      </c>
      <c r="D474" s="46">
        <v>2768881.2481</v>
      </c>
      <c r="E474" s="46">
        <v>1652375.0797</v>
      </c>
      <c r="F474" s="47">
        <f t="shared" si="7"/>
        <v>4421256.3278</v>
      </c>
      <c r="G474" s="48">
        <f>'LGCs Details'!E470-'ECOLOGY TO INDIVIDUAL LGCS'!D474</f>
        <v>92296041.602</v>
      </c>
      <c r="H474" s="48">
        <v>0</v>
      </c>
      <c r="I474" s="50">
        <v>55079169.3224</v>
      </c>
      <c r="J474" s="50">
        <v>5107949.3751</v>
      </c>
      <c r="K474" s="50">
        <v>4421256.3278</v>
      </c>
      <c r="M474" s="48">
        <v>117307349.8645</v>
      </c>
      <c r="N474" s="48"/>
      <c r="O474" s="50"/>
      <c r="P474" s="50"/>
      <c r="Q474" s="50"/>
    </row>
    <row r="475" ht="18.75" spans="1:17">
      <c r="A475" s="44">
        <v>470</v>
      </c>
      <c r="B475" s="45" t="s">
        <v>107</v>
      </c>
      <c r="C475" s="45" t="s">
        <v>299</v>
      </c>
      <c r="D475" s="46">
        <v>3244579.6046</v>
      </c>
      <c r="E475" s="46">
        <v>1936255.8385</v>
      </c>
      <c r="F475" s="47">
        <f t="shared" si="7"/>
        <v>5180835.4431</v>
      </c>
      <c r="G475" s="48">
        <f>'LGCs Details'!E471-'ECOLOGY TO INDIVIDUAL LGCS'!D475</f>
        <v>108152653.4856</v>
      </c>
      <c r="H475" s="48">
        <v>0</v>
      </c>
      <c r="I475" s="50">
        <v>64541861.2824</v>
      </c>
      <c r="J475" s="50">
        <v>5922558.6396</v>
      </c>
      <c r="K475" s="50">
        <v>5180835.4431</v>
      </c>
      <c r="M475" s="48">
        <v>137352513.7386</v>
      </c>
      <c r="N475" s="48"/>
      <c r="O475" s="50"/>
      <c r="P475" s="50"/>
      <c r="Q475" s="50"/>
    </row>
    <row r="476" ht="18.75" spans="1:17">
      <c r="A476" s="44">
        <v>471</v>
      </c>
      <c r="B476" s="45" t="s">
        <v>107</v>
      </c>
      <c r="C476" s="45" t="s">
        <v>301</v>
      </c>
      <c r="D476" s="46">
        <v>3181971.8167</v>
      </c>
      <c r="E476" s="46">
        <v>1898893.6191</v>
      </c>
      <c r="F476" s="47">
        <f t="shared" si="7"/>
        <v>5080865.4358</v>
      </c>
      <c r="G476" s="48">
        <f>'LGCs Details'!E472-'ECOLOGY TO INDIVIDUAL LGCS'!D476</f>
        <v>106065727.2226</v>
      </c>
      <c r="H476" s="48">
        <v>0</v>
      </c>
      <c r="I476" s="50">
        <v>63296453.9714</v>
      </c>
      <c r="J476" s="50">
        <v>5587052.6085</v>
      </c>
      <c r="K476" s="50">
        <v>5080865.4358</v>
      </c>
      <c r="M476" s="48">
        <v>129096686.4769</v>
      </c>
      <c r="N476" s="48"/>
      <c r="O476" s="50"/>
      <c r="P476" s="50"/>
      <c r="Q476" s="50"/>
    </row>
    <row r="477" ht="18.75" spans="1:17">
      <c r="A477" s="44">
        <v>472</v>
      </c>
      <c r="B477" s="45" t="s">
        <v>107</v>
      </c>
      <c r="C477" s="45" t="s">
        <v>303</v>
      </c>
      <c r="D477" s="46">
        <v>3364066.1276</v>
      </c>
      <c r="E477" s="46">
        <v>2007561.3714</v>
      </c>
      <c r="F477" s="47">
        <f t="shared" si="7"/>
        <v>5371627.499</v>
      </c>
      <c r="G477" s="48">
        <f>'LGCs Details'!E473-'ECOLOGY TO INDIVIDUAL LGCS'!D477</f>
        <v>112135537.5871</v>
      </c>
      <c r="H477" s="48">
        <v>0</v>
      </c>
      <c r="I477" s="50">
        <v>66918712.3804</v>
      </c>
      <c r="J477" s="50">
        <v>5891815.9631</v>
      </c>
      <c r="K477" s="50">
        <v>5371627.499</v>
      </c>
      <c r="M477" s="48">
        <v>136596025.9179</v>
      </c>
      <c r="N477" s="48"/>
      <c r="O477" s="50"/>
      <c r="P477" s="50"/>
      <c r="Q477" s="50"/>
    </row>
    <row r="478" ht="18.75" spans="1:17">
      <c r="A478" s="44">
        <v>473</v>
      </c>
      <c r="B478" s="45" t="s">
        <v>107</v>
      </c>
      <c r="C478" s="45" t="s">
        <v>107</v>
      </c>
      <c r="D478" s="46">
        <v>2961349.1383</v>
      </c>
      <c r="E478" s="46">
        <v>1767233.4347</v>
      </c>
      <c r="F478" s="47">
        <f t="shared" si="7"/>
        <v>4728582.573</v>
      </c>
      <c r="G478" s="48">
        <f>'LGCs Details'!E474-'ECOLOGY TO INDIVIDUAL LGCS'!D478</f>
        <v>98711637.9423</v>
      </c>
      <c r="H478" s="48">
        <v>0</v>
      </c>
      <c r="I478" s="50">
        <v>58907781.1566</v>
      </c>
      <c r="J478" s="50">
        <v>5538932.0788</v>
      </c>
      <c r="K478" s="50">
        <v>4728582.573</v>
      </c>
      <c r="M478" s="48">
        <v>127912580.2494</v>
      </c>
      <c r="N478" s="48"/>
      <c r="O478" s="50"/>
      <c r="P478" s="50"/>
      <c r="Q478" s="50"/>
    </row>
    <row r="479" ht="18.75" spans="1:17">
      <c r="A479" s="44">
        <v>474</v>
      </c>
      <c r="B479" s="45" t="s">
        <v>107</v>
      </c>
      <c r="C479" s="45" t="s">
        <v>306</v>
      </c>
      <c r="D479" s="46">
        <v>3780776.0037</v>
      </c>
      <c r="E479" s="46">
        <v>2256239.7917</v>
      </c>
      <c r="F479" s="47">
        <f t="shared" si="7"/>
        <v>6037015.7954</v>
      </c>
      <c r="G479" s="48">
        <f>'LGCs Details'!E475-'ECOLOGY TO INDIVIDUAL LGCS'!D479</f>
        <v>126025866.7903</v>
      </c>
      <c r="H479" s="48">
        <v>0</v>
      </c>
      <c r="I479" s="50">
        <v>75207993.0564</v>
      </c>
      <c r="J479" s="50">
        <v>6486783.495</v>
      </c>
      <c r="K479" s="50">
        <v>6037015.7954</v>
      </c>
      <c r="M479" s="48">
        <v>151236445.8049</v>
      </c>
      <c r="N479" s="48"/>
      <c r="O479" s="50"/>
      <c r="P479" s="50"/>
      <c r="Q479" s="50"/>
    </row>
    <row r="480" ht="18.75" spans="1:17">
      <c r="A480" s="44">
        <v>475</v>
      </c>
      <c r="B480" s="45" t="s">
        <v>107</v>
      </c>
      <c r="C480" s="45" t="s">
        <v>308</v>
      </c>
      <c r="D480" s="46">
        <v>2495537.8049</v>
      </c>
      <c r="E480" s="46">
        <v>1489252.9183</v>
      </c>
      <c r="F480" s="47">
        <f t="shared" si="7"/>
        <v>3984790.7232</v>
      </c>
      <c r="G480" s="48">
        <f>'LGCs Details'!E476-'ECOLOGY TO INDIVIDUAL LGCS'!D480</f>
        <v>83184593.4975</v>
      </c>
      <c r="H480" s="48">
        <v>0</v>
      </c>
      <c r="I480" s="50">
        <v>49641763.945</v>
      </c>
      <c r="J480" s="50">
        <v>4680633.3386</v>
      </c>
      <c r="K480" s="50">
        <v>3984790.7232</v>
      </c>
      <c r="M480" s="48">
        <v>106792345.494</v>
      </c>
      <c r="N480" s="48"/>
      <c r="O480" s="50"/>
      <c r="P480" s="50"/>
      <c r="Q480" s="50"/>
    </row>
    <row r="481" ht="18.75" spans="1:17">
      <c r="A481" s="44">
        <v>476</v>
      </c>
      <c r="B481" s="45" t="s">
        <v>107</v>
      </c>
      <c r="C481" s="45" t="s">
        <v>310</v>
      </c>
      <c r="D481" s="46">
        <v>3628137.2615</v>
      </c>
      <c r="E481" s="46">
        <v>2165150.1308</v>
      </c>
      <c r="F481" s="47">
        <f t="shared" si="7"/>
        <v>5793287.3923</v>
      </c>
      <c r="G481" s="48">
        <f>'LGCs Details'!E477-'ECOLOGY TO INDIVIDUAL LGCS'!D481</f>
        <v>120937908.7161</v>
      </c>
      <c r="H481" s="48">
        <v>0</v>
      </c>
      <c r="I481" s="50">
        <v>72171671.0278</v>
      </c>
      <c r="J481" s="50">
        <v>6449854.064</v>
      </c>
      <c r="K481" s="50">
        <v>5793287.3923</v>
      </c>
      <c r="M481" s="48">
        <v>150327719.9534</v>
      </c>
      <c r="N481" s="48"/>
      <c r="O481" s="50"/>
      <c r="P481" s="50"/>
      <c r="Q481" s="50"/>
    </row>
    <row r="482" ht="37.5" spans="1:17">
      <c r="A482" s="44">
        <v>477</v>
      </c>
      <c r="B482" s="45" t="s">
        <v>107</v>
      </c>
      <c r="C482" s="45" t="s">
        <v>312</v>
      </c>
      <c r="D482" s="46">
        <v>2422726.2812</v>
      </c>
      <c r="E482" s="46">
        <v>1445801.4531</v>
      </c>
      <c r="F482" s="47">
        <f t="shared" si="7"/>
        <v>3868527.7343</v>
      </c>
      <c r="G482" s="48">
        <f>'LGCs Details'!E478-'ECOLOGY TO INDIVIDUAL LGCS'!D482</f>
        <v>80757542.7072</v>
      </c>
      <c r="H482" s="48">
        <v>0</v>
      </c>
      <c r="I482" s="50">
        <v>48193381.7705</v>
      </c>
      <c r="J482" s="50">
        <v>4627902.6018</v>
      </c>
      <c r="K482" s="50">
        <v>3868527.7343</v>
      </c>
      <c r="M482" s="48">
        <v>105494795.483</v>
      </c>
      <c r="N482" s="48"/>
      <c r="O482" s="50"/>
      <c r="P482" s="50"/>
      <c r="Q482" s="50"/>
    </row>
    <row r="483" ht="18.75" spans="1:17">
      <c r="A483" s="44">
        <v>478</v>
      </c>
      <c r="B483" s="45" t="s">
        <v>107</v>
      </c>
      <c r="C483" s="45" t="s">
        <v>314</v>
      </c>
      <c r="D483" s="46">
        <v>3512400.9628</v>
      </c>
      <c r="E483" s="46">
        <v>2096082.6055</v>
      </c>
      <c r="F483" s="47">
        <f t="shared" si="7"/>
        <v>5608483.5683</v>
      </c>
      <c r="G483" s="48">
        <f>'LGCs Details'!E479-'ECOLOGY TO INDIVIDUAL LGCS'!D483</f>
        <v>117080032.0934</v>
      </c>
      <c r="H483" s="48">
        <v>0</v>
      </c>
      <c r="I483" s="50">
        <v>69869420.1833</v>
      </c>
      <c r="J483" s="50">
        <v>6543371.9958</v>
      </c>
      <c r="K483" s="50">
        <v>5608483.5683</v>
      </c>
      <c r="M483" s="48">
        <v>152628924.1633</v>
      </c>
      <c r="N483" s="48"/>
      <c r="O483" s="50"/>
      <c r="P483" s="50"/>
      <c r="Q483" s="50"/>
    </row>
    <row r="484" ht="18.75" spans="1:17">
      <c r="A484" s="44">
        <v>479</v>
      </c>
      <c r="B484" s="45" t="s">
        <v>107</v>
      </c>
      <c r="C484" s="45" t="s">
        <v>316</v>
      </c>
      <c r="D484" s="46">
        <v>4392826.4639</v>
      </c>
      <c r="E484" s="46">
        <v>2621490.894</v>
      </c>
      <c r="F484" s="47">
        <f t="shared" si="7"/>
        <v>7014317.3579</v>
      </c>
      <c r="G484" s="48">
        <f>'LGCs Details'!E480-'ECOLOGY TO INDIVIDUAL LGCS'!D484</f>
        <v>146427548.7975</v>
      </c>
      <c r="H484" s="48">
        <v>0</v>
      </c>
      <c r="I484" s="50">
        <v>87383029.7994</v>
      </c>
      <c r="J484" s="50">
        <v>7979714.2693</v>
      </c>
      <c r="K484" s="50">
        <v>7014317.3579</v>
      </c>
      <c r="M484" s="48">
        <v>187973128.4396</v>
      </c>
      <c r="N484" s="48"/>
      <c r="O484" s="50"/>
      <c r="P484" s="50"/>
      <c r="Q484" s="50"/>
    </row>
    <row r="485" ht="18.75" spans="1:17">
      <c r="A485" s="44">
        <v>480</v>
      </c>
      <c r="B485" s="45" t="s">
        <v>107</v>
      </c>
      <c r="C485" s="45" t="s">
        <v>319</v>
      </c>
      <c r="D485" s="46">
        <v>3318237.9156</v>
      </c>
      <c r="E485" s="46">
        <v>1980212.6379</v>
      </c>
      <c r="F485" s="47">
        <f t="shared" si="7"/>
        <v>5298450.5535</v>
      </c>
      <c r="G485" s="48">
        <f>'LGCs Details'!E481-'ECOLOGY TO INDIVIDUAL LGCS'!D485</f>
        <v>110607930.5214</v>
      </c>
      <c r="H485" s="48">
        <v>0</v>
      </c>
      <c r="I485" s="50">
        <v>66007087.9297</v>
      </c>
      <c r="J485" s="50">
        <v>6067457.688</v>
      </c>
      <c r="K485" s="50">
        <v>5298450.5535</v>
      </c>
      <c r="M485" s="48">
        <v>140918057.7328</v>
      </c>
      <c r="N485" s="48"/>
      <c r="O485" s="50"/>
      <c r="P485" s="50"/>
      <c r="Q485" s="50"/>
    </row>
    <row r="486" ht="18.75" spans="1:17">
      <c r="A486" s="44">
        <v>481</v>
      </c>
      <c r="B486" s="45" t="s">
        <v>107</v>
      </c>
      <c r="C486" s="45" t="s">
        <v>320</v>
      </c>
      <c r="D486" s="46">
        <v>3141860.1116</v>
      </c>
      <c r="E486" s="46">
        <v>1874956.3044</v>
      </c>
      <c r="F486" s="47">
        <f t="shared" si="7"/>
        <v>5016816.416</v>
      </c>
      <c r="G486" s="48">
        <f>'LGCs Details'!E482-'ECOLOGY TO INDIVIDUAL LGCS'!D486</f>
        <v>104728670.3864</v>
      </c>
      <c r="H486" s="48">
        <v>0</v>
      </c>
      <c r="I486" s="50">
        <v>62498543.4803</v>
      </c>
      <c r="J486" s="50">
        <v>5449379.4028</v>
      </c>
      <c r="K486" s="50">
        <v>5016816.416</v>
      </c>
      <c r="M486" s="48">
        <v>125708949.4491</v>
      </c>
      <c r="N486" s="48"/>
      <c r="O486" s="50"/>
      <c r="P486" s="50"/>
      <c r="Q486" s="50"/>
    </row>
    <row r="487" ht="18.75" spans="1:17">
      <c r="A487" s="44">
        <v>482</v>
      </c>
      <c r="B487" s="45" t="s">
        <v>107</v>
      </c>
      <c r="C487" s="45" t="s">
        <v>322</v>
      </c>
      <c r="D487" s="46">
        <v>3368833.6394</v>
      </c>
      <c r="E487" s="46">
        <v>2010406.4619</v>
      </c>
      <c r="F487" s="47">
        <f t="shared" si="7"/>
        <v>5379240.1013</v>
      </c>
      <c r="G487" s="48">
        <f>'LGCs Details'!E483-'ECOLOGY TO INDIVIDUAL LGCS'!D487</f>
        <v>112294454.6464</v>
      </c>
      <c r="H487" s="48">
        <v>0</v>
      </c>
      <c r="I487" s="50">
        <v>67013548.7295</v>
      </c>
      <c r="J487" s="50">
        <v>5934538.012</v>
      </c>
      <c r="K487" s="50">
        <v>5379240.1013</v>
      </c>
      <c r="M487" s="48">
        <v>137647291.2383</v>
      </c>
      <c r="N487" s="48"/>
      <c r="O487" s="50"/>
      <c r="P487" s="50"/>
      <c r="Q487" s="50"/>
    </row>
    <row r="488" ht="18.75" spans="1:17">
      <c r="A488" s="44">
        <v>483</v>
      </c>
      <c r="B488" s="45" t="s">
        <v>107</v>
      </c>
      <c r="C488" s="45" t="s">
        <v>324</v>
      </c>
      <c r="D488" s="46">
        <v>3296287.3682</v>
      </c>
      <c r="E488" s="46">
        <v>1967113.2904</v>
      </c>
      <c r="F488" s="47">
        <f t="shared" si="7"/>
        <v>5263400.6586</v>
      </c>
      <c r="G488" s="48">
        <f>'LGCs Details'!E484-'ECOLOGY TO INDIVIDUAL LGCS'!D488</f>
        <v>109876245.6068</v>
      </c>
      <c r="H488" s="48">
        <v>0</v>
      </c>
      <c r="I488" s="50">
        <v>65570443.014</v>
      </c>
      <c r="J488" s="50">
        <v>5828562.9661</v>
      </c>
      <c r="K488" s="50">
        <v>5263400.6586</v>
      </c>
      <c r="M488" s="48">
        <v>135039553.6963</v>
      </c>
      <c r="N488" s="48"/>
      <c r="O488" s="50"/>
      <c r="P488" s="50"/>
      <c r="Q488" s="50"/>
    </row>
    <row r="489" ht="18.75" spans="1:17">
      <c r="A489" s="44">
        <v>484</v>
      </c>
      <c r="B489" s="45" t="s">
        <v>108</v>
      </c>
      <c r="C489" s="45" t="s">
        <v>328</v>
      </c>
      <c r="D489" s="46">
        <v>2846846.8439</v>
      </c>
      <c r="E489" s="46">
        <v>1698902.3216</v>
      </c>
      <c r="F489" s="47">
        <f t="shared" si="7"/>
        <v>4545749.1655</v>
      </c>
      <c r="G489" s="48">
        <f>'LGCs Details'!E485-'ECOLOGY TO INDIVIDUAL LGCS'!D489</f>
        <v>94894894.7963</v>
      </c>
      <c r="H489" s="48">
        <v>0</v>
      </c>
      <c r="I489" s="50">
        <v>56630077.3857</v>
      </c>
      <c r="J489" s="50">
        <v>6207892.2255</v>
      </c>
      <c r="K489" s="50">
        <v>4545749.1655</v>
      </c>
      <c r="M489" s="48">
        <v>134497249.987</v>
      </c>
      <c r="N489" s="48"/>
      <c r="O489" s="50"/>
      <c r="P489" s="50"/>
      <c r="Q489" s="50"/>
    </row>
    <row r="490" ht="18.75" spans="1:17">
      <c r="A490" s="44">
        <v>485</v>
      </c>
      <c r="B490" s="45" t="s">
        <v>108</v>
      </c>
      <c r="C490" s="45" t="s">
        <v>330</v>
      </c>
      <c r="D490" s="46">
        <v>4681474.5989</v>
      </c>
      <c r="E490" s="46">
        <v>2793746.38</v>
      </c>
      <c r="F490" s="47">
        <f t="shared" si="7"/>
        <v>7475220.9789</v>
      </c>
      <c r="G490" s="48">
        <f>'LGCs Details'!E486-'ECOLOGY TO INDIVIDUAL LGCS'!D490</f>
        <v>156049153.298</v>
      </c>
      <c r="H490" s="48">
        <v>0</v>
      </c>
      <c r="I490" s="50">
        <v>93124879.3331</v>
      </c>
      <c r="J490" s="50">
        <v>7199492.8351</v>
      </c>
      <c r="K490" s="50">
        <v>7475220.9789</v>
      </c>
      <c r="M490" s="48">
        <v>158897655.9028</v>
      </c>
      <c r="N490" s="48"/>
      <c r="O490" s="50"/>
      <c r="P490" s="50"/>
      <c r="Q490" s="50"/>
    </row>
    <row r="491" ht="18.75" spans="1:17">
      <c r="A491" s="44">
        <v>486</v>
      </c>
      <c r="B491" s="45" t="s">
        <v>108</v>
      </c>
      <c r="C491" s="45" t="s">
        <v>332</v>
      </c>
      <c r="D491" s="46">
        <v>3588056.4199</v>
      </c>
      <c r="E491" s="46">
        <v>2141231.2344</v>
      </c>
      <c r="F491" s="47">
        <f t="shared" si="7"/>
        <v>5729287.6543</v>
      </c>
      <c r="G491" s="48">
        <f>'LGCs Details'!E487-'ECOLOGY TO INDIVIDUAL LGCS'!D491</f>
        <v>119601880.6638</v>
      </c>
      <c r="H491" s="48">
        <v>0</v>
      </c>
      <c r="I491" s="50">
        <v>71374374.4804</v>
      </c>
      <c r="J491" s="50">
        <v>7104063.9366</v>
      </c>
      <c r="K491" s="50">
        <v>5729287.6543</v>
      </c>
      <c r="M491" s="48">
        <v>156549428.363</v>
      </c>
      <c r="N491" s="48"/>
      <c r="O491" s="50"/>
      <c r="P491" s="50"/>
      <c r="Q491" s="50"/>
    </row>
    <row r="492" ht="18.75" spans="1:17">
      <c r="A492" s="44">
        <v>487</v>
      </c>
      <c r="B492" s="45" t="s">
        <v>108</v>
      </c>
      <c r="C492" s="45" t="s">
        <v>98</v>
      </c>
      <c r="D492" s="46">
        <v>2185046.5386</v>
      </c>
      <c r="E492" s="46">
        <v>1303962.1872</v>
      </c>
      <c r="F492" s="47">
        <f t="shared" si="7"/>
        <v>3489008.7258</v>
      </c>
      <c r="G492" s="48">
        <f>'LGCs Details'!E488-'ECOLOGY TO INDIVIDUAL LGCS'!D492</f>
        <v>72834884.621</v>
      </c>
      <c r="H492" s="48">
        <v>0</v>
      </c>
      <c r="I492" s="50">
        <v>43465406.2404</v>
      </c>
      <c r="J492" s="50">
        <v>5352913.7899</v>
      </c>
      <c r="K492" s="50">
        <v>3489008.7258</v>
      </c>
      <c r="M492" s="48">
        <v>113458718.2675</v>
      </c>
      <c r="N492" s="48"/>
      <c r="O492" s="50"/>
      <c r="P492" s="50"/>
      <c r="Q492" s="50"/>
    </row>
    <row r="493" ht="18.75" spans="1:17">
      <c r="A493" s="44">
        <v>488</v>
      </c>
      <c r="B493" s="45" t="s">
        <v>108</v>
      </c>
      <c r="C493" s="45" t="s">
        <v>335</v>
      </c>
      <c r="D493" s="46">
        <v>3791283.7719</v>
      </c>
      <c r="E493" s="46">
        <v>2262510.4739</v>
      </c>
      <c r="F493" s="47">
        <f t="shared" si="7"/>
        <v>6053794.2458</v>
      </c>
      <c r="G493" s="48">
        <f>'LGCs Details'!E489-'ECOLOGY TO INDIVIDUAL LGCS'!D493</f>
        <v>126376125.7298</v>
      </c>
      <c r="H493" s="48">
        <v>0</v>
      </c>
      <c r="I493" s="50">
        <v>75417015.7957</v>
      </c>
      <c r="J493" s="50">
        <v>7158681.753</v>
      </c>
      <c r="K493" s="50">
        <v>6053794.2458</v>
      </c>
      <c r="M493" s="48">
        <v>157893413.9124</v>
      </c>
      <c r="N493" s="48"/>
      <c r="O493" s="50"/>
      <c r="P493" s="50"/>
      <c r="Q493" s="50"/>
    </row>
    <row r="494" ht="18.75" spans="1:17">
      <c r="A494" s="44">
        <v>489</v>
      </c>
      <c r="B494" s="45" t="s">
        <v>108</v>
      </c>
      <c r="C494" s="45" t="s">
        <v>337</v>
      </c>
      <c r="D494" s="46">
        <v>3258560.1837</v>
      </c>
      <c r="E494" s="46">
        <v>1944598.9773</v>
      </c>
      <c r="F494" s="47">
        <f t="shared" si="7"/>
        <v>5203159.161</v>
      </c>
      <c r="G494" s="48">
        <f>'LGCs Details'!E490-'ECOLOGY TO INDIVIDUAL LGCS'!D494</f>
        <v>108618672.7916</v>
      </c>
      <c r="H494" s="48">
        <v>0</v>
      </c>
      <c r="I494" s="50">
        <v>64819965.9099</v>
      </c>
      <c r="J494" s="50">
        <v>7137995.5387</v>
      </c>
      <c r="K494" s="50">
        <v>5203159.161</v>
      </c>
      <c r="M494" s="48">
        <v>157384386.3655</v>
      </c>
      <c r="N494" s="48"/>
      <c r="O494" s="50"/>
      <c r="P494" s="50"/>
      <c r="Q494" s="50"/>
    </row>
    <row r="495" ht="18.75" spans="1:17">
      <c r="A495" s="44">
        <v>490</v>
      </c>
      <c r="B495" s="45" t="s">
        <v>108</v>
      </c>
      <c r="C495" s="45" t="s">
        <v>339</v>
      </c>
      <c r="D495" s="46">
        <v>3293678.3996</v>
      </c>
      <c r="E495" s="46">
        <v>1965556.3458</v>
      </c>
      <c r="F495" s="47">
        <f t="shared" si="7"/>
        <v>5259234.7454</v>
      </c>
      <c r="G495" s="48">
        <f>'LGCs Details'!E491-'ECOLOGY TO INDIVIDUAL LGCS'!D495</f>
        <v>109789279.9862</v>
      </c>
      <c r="H495" s="48">
        <v>0</v>
      </c>
      <c r="I495" s="50">
        <v>65518544.8604</v>
      </c>
      <c r="J495" s="50">
        <v>7190320.195</v>
      </c>
      <c r="K495" s="50">
        <v>5259234.7454</v>
      </c>
      <c r="M495" s="48">
        <v>158671943.919</v>
      </c>
      <c r="N495" s="48"/>
      <c r="O495" s="50"/>
      <c r="P495" s="50"/>
      <c r="Q495" s="50"/>
    </row>
    <row r="496" ht="18.75" spans="1:17">
      <c r="A496" s="44">
        <v>491</v>
      </c>
      <c r="B496" s="45" t="s">
        <v>108</v>
      </c>
      <c r="C496" s="45" t="s">
        <v>341</v>
      </c>
      <c r="D496" s="46">
        <v>3883969.4552</v>
      </c>
      <c r="E496" s="46">
        <v>2317822.1682</v>
      </c>
      <c r="F496" s="47">
        <f t="shared" si="7"/>
        <v>6201791.6234</v>
      </c>
      <c r="G496" s="48">
        <f>'LGCs Details'!E492-'ECOLOGY TO INDIVIDUAL LGCS'!D496</f>
        <v>129465648.5064</v>
      </c>
      <c r="H496" s="48">
        <v>0</v>
      </c>
      <c r="I496" s="50">
        <v>77260738.9412</v>
      </c>
      <c r="J496" s="50">
        <v>9053214.1183</v>
      </c>
      <c r="K496" s="50">
        <v>6201791.6234</v>
      </c>
      <c r="M496" s="48">
        <v>204512343.2338</v>
      </c>
      <c r="N496" s="48"/>
      <c r="O496" s="50"/>
      <c r="P496" s="50"/>
      <c r="Q496" s="50"/>
    </row>
    <row r="497" ht="18.75" spans="1:17">
      <c r="A497" s="44">
        <v>492</v>
      </c>
      <c r="B497" s="45" t="s">
        <v>108</v>
      </c>
      <c r="C497" s="45" t="s">
        <v>343</v>
      </c>
      <c r="D497" s="46">
        <v>2807855.2788</v>
      </c>
      <c r="E497" s="46">
        <v>1675633.4687</v>
      </c>
      <c r="F497" s="47">
        <f t="shared" si="7"/>
        <v>4483488.7475</v>
      </c>
      <c r="G497" s="48">
        <f>'LGCs Details'!E493-'ECOLOGY TO INDIVIDUAL LGCS'!D497</f>
        <v>93595175.961</v>
      </c>
      <c r="H497" s="48">
        <v>0</v>
      </c>
      <c r="I497" s="50">
        <v>55854448.9561</v>
      </c>
      <c r="J497" s="50">
        <v>6472740.2636</v>
      </c>
      <c r="K497" s="50">
        <v>4483488.7475</v>
      </c>
      <c r="M497" s="48">
        <v>141014389.6235</v>
      </c>
      <c r="N497" s="48"/>
      <c r="O497" s="50"/>
      <c r="P497" s="50"/>
      <c r="Q497" s="50"/>
    </row>
    <row r="498" ht="18.75" spans="1:17">
      <c r="A498" s="44">
        <v>493</v>
      </c>
      <c r="B498" s="45" t="s">
        <v>108</v>
      </c>
      <c r="C498" s="45" t="s">
        <v>345</v>
      </c>
      <c r="D498" s="46">
        <v>3733961.9966</v>
      </c>
      <c r="E498" s="46">
        <v>2228302.7688</v>
      </c>
      <c r="F498" s="47">
        <f t="shared" si="7"/>
        <v>5962264.7654</v>
      </c>
      <c r="G498" s="48">
        <f>'LGCs Details'!E494-'ECOLOGY TO INDIVIDUAL LGCS'!D498</f>
        <v>124465399.885</v>
      </c>
      <c r="H498" s="48">
        <v>0</v>
      </c>
      <c r="I498" s="50">
        <v>74276758.9601</v>
      </c>
      <c r="J498" s="50">
        <v>6180768.4422</v>
      </c>
      <c r="K498" s="50">
        <v>5962264.7654</v>
      </c>
      <c r="M498" s="48">
        <v>133829812.5974</v>
      </c>
      <c r="N498" s="48"/>
      <c r="O498" s="50"/>
      <c r="P498" s="50"/>
      <c r="Q498" s="50"/>
    </row>
    <row r="499" ht="18.75" spans="1:17">
      <c r="A499" s="44">
        <v>494</v>
      </c>
      <c r="B499" s="45" t="s">
        <v>108</v>
      </c>
      <c r="C499" s="45" t="s">
        <v>347</v>
      </c>
      <c r="D499" s="46">
        <v>2960021.281</v>
      </c>
      <c r="E499" s="46">
        <v>1766441.0142</v>
      </c>
      <c r="F499" s="47">
        <f t="shared" si="7"/>
        <v>4726462.2952</v>
      </c>
      <c r="G499" s="48">
        <f>'LGCs Details'!E495-'ECOLOGY TO INDIVIDUAL LGCS'!D499</f>
        <v>98667376.0327</v>
      </c>
      <c r="H499" s="48">
        <v>0</v>
      </c>
      <c r="I499" s="50">
        <v>58881367.1396</v>
      </c>
      <c r="J499" s="50">
        <v>5997172.3185</v>
      </c>
      <c r="K499" s="50">
        <v>4726462.2952</v>
      </c>
      <c r="M499" s="48">
        <v>129312046.1716</v>
      </c>
      <c r="N499" s="48"/>
      <c r="O499" s="50"/>
      <c r="P499" s="50"/>
      <c r="Q499" s="50"/>
    </row>
    <row r="500" ht="18.75" spans="1:17">
      <c r="A500" s="44">
        <v>495</v>
      </c>
      <c r="B500" s="45" t="s">
        <v>108</v>
      </c>
      <c r="C500" s="45" t="s">
        <v>349</v>
      </c>
      <c r="D500" s="46">
        <v>2629188.0707</v>
      </c>
      <c r="E500" s="46">
        <v>1569010.896</v>
      </c>
      <c r="F500" s="47">
        <f t="shared" si="7"/>
        <v>4198198.9667</v>
      </c>
      <c r="G500" s="48">
        <f>'LGCs Details'!E496-'ECOLOGY TO INDIVIDUAL LGCS'!D500</f>
        <v>87639602.3568</v>
      </c>
      <c r="H500" s="48">
        <v>0</v>
      </c>
      <c r="I500" s="50">
        <v>52300363.1983</v>
      </c>
      <c r="J500" s="50">
        <v>5768835.6875</v>
      </c>
      <c r="K500" s="50">
        <v>4198198.9667</v>
      </c>
      <c r="M500" s="48">
        <v>123693346.0331</v>
      </c>
      <c r="N500" s="48"/>
      <c r="O500" s="50"/>
      <c r="P500" s="50"/>
      <c r="Q500" s="50"/>
    </row>
    <row r="501" ht="18.75" spans="1:17">
      <c r="A501" s="44">
        <v>496</v>
      </c>
      <c r="B501" s="45" t="s">
        <v>108</v>
      </c>
      <c r="C501" s="45" t="s">
        <v>351</v>
      </c>
      <c r="D501" s="46">
        <v>2199885.9175</v>
      </c>
      <c r="E501" s="46">
        <v>1312817.8288</v>
      </c>
      <c r="F501" s="47">
        <f t="shared" si="7"/>
        <v>3512703.7463</v>
      </c>
      <c r="G501" s="48">
        <f>'LGCs Details'!E497-'ECOLOGY TO INDIVIDUAL LGCS'!D501</f>
        <v>73329530.5839</v>
      </c>
      <c r="H501" s="48">
        <v>0</v>
      </c>
      <c r="I501" s="50">
        <v>43760594.2926</v>
      </c>
      <c r="J501" s="50">
        <v>5385985.457</v>
      </c>
      <c r="K501" s="50">
        <v>3512703.7463</v>
      </c>
      <c r="M501" s="48">
        <v>114272515.7716</v>
      </c>
      <c r="N501" s="48"/>
      <c r="O501" s="50"/>
      <c r="P501" s="50"/>
      <c r="Q501" s="50"/>
    </row>
    <row r="502" ht="18.75" spans="1:17">
      <c r="A502" s="44">
        <v>497</v>
      </c>
      <c r="B502" s="45" t="s">
        <v>108</v>
      </c>
      <c r="C502" s="45" t="s">
        <v>353</v>
      </c>
      <c r="D502" s="46">
        <v>2190557.3427</v>
      </c>
      <c r="E502" s="46">
        <v>1307250.8495</v>
      </c>
      <c r="F502" s="47">
        <f t="shared" si="7"/>
        <v>3497808.1922</v>
      </c>
      <c r="G502" s="48">
        <f>'LGCs Details'!E498-'ECOLOGY TO INDIVIDUAL LGCS'!D502</f>
        <v>73018578.0885</v>
      </c>
      <c r="H502" s="48">
        <v>0</v>
      </c>
      <c r="I502" s="50">
        <v>43575028.3155</v>
      </c>
      <c r="J502" s="50">
        <v>5411293.8219</v>
      </c>
      <c r="K502" s="50">
        <v>3497808.1922</v>
      </c>
      <c r="M502" s="48">
        <v>114895280.9978</v>
      </c>
      <c r="N502" s="48"/>
      <c r="O502" s="50"/>
      <c r="P502" s="50"/>
      <c r="Q502" s="50"/>
    </row>
    <row r="503" ht="18.75" spans="1:17">
      <c r="A503" s="44">
        <v>498</v>
      </c>
      <c r="B503" s="45" t="s">
        <v>108</v>
      </c>
      <c r="C503" s="45" t="s">
        <v>355</v>
      </c>
      <c r="D503" s="46">
        <v>2501252.0718</v>
      </c>
      <c r="E503" s="46">
        <v>1492663.0003</v>
      </c>
      <c r="F503" s="47">
        <f t="shared" si="7"/>
        <v>3993915.0721</v>
      </c>
      <c r="G503" s="48">
        <f>'LGCs Details'!E499-'ECOLOGY TO INDIVIDUAL LGCS'!D503</f>
        <v>83375069.0584</v>
      </c>
      <c r="H503" s="48">
        <v>0</v>
      </c>
      <c r="I503" s="50">
        <v>49755433.345</v>
      </c>
      <c r="J503" s="50">
        <v>5823525.1652</v>
      </c>
      <c r="K503" s="50">
        <v>3993915.0721</v>
      </c>
      <c r="M503" s="48">
        <v>125039094.9574</v>
      </c>
      <c r="N503" s="48"/>
      <c r="O503" s="50"/>
      <c r="P503" s="50"/>
      <c r="Q503" s="50"/>
    </row>
    <row r="504" ht="18.75" spans="1:17">
      <c r="A504" s="44">
        <v>499</v>
      </c>
      <c r="B504" s="45" t="s">
        <v>108</v>
      </c>
      <c r="C504" s="45" t="s">
        <v>357</v>
      </c>
      <c r="D504" s="46">
        <v>3027380.5395</v>
      </c>
      <c r="E504" s="46">
        <v>1806638.7512</v>
      </c>
      <c r="F504" s="47">
        <f t="shared" si="7"/>
        <v>4834019.2907</v>
      </c>
      <c r="G504" s="48">
        <f>'LGCs Details'!E500-'ECOLOGY TO INDIVIDUAL LGCS'!D504</f>
        <v>100912684.6493</v>
      </c>
      <c r="H504" s="48">
        <v>0</v>
      </c>
      <c r="I504" s="50">
        <v>60221291.7054</v>
      </c>
      <c r="J504" s="50">
        <v>6039273.3032</v>
      </c>
      <c r="K504" s="50">
        <v>4834019.2907</v>
      </c>
      <c r="M504" s="48">
        <v>130348028.9098</v>
      </c>
      <c r="N504" s="48"/>
      <c r="O504" s="50"/>
      <c r="P504" s="50"/>
      <c r="Q504" s="50"/>
    </row>
    <row r="505" ht="18.75" spans="1:17">
      <c r="A505" s="44">
        <v>500</v>
      </c>
      <c r="B505" s="45" t="s">
        <v>109</v>
      </c>
      <c r="C505" s="45" t="s">
        <v>362</v>
      </c>
      <c r="D505" s="46">
        <v>4248360.5706</v>
      </c>
      <c r="E505" s="46">
        <v>2535278.5141</v>
      </c>
      <c r="F505" s="47">
        <f t="shared" si="7"/>
        <v>6783639.0847</v>
      </c>
      <c r="G505" s="48">
        <f>'LGCs Details'!E501-'ECOLOGY TO INDIVIDUAL LGCS'!D505</f>
        <v>141612019.0183</v>
      </c>
      <c r="H505" s="48">
        <v>0</v>
      </c>
      <c r="I505" s="50">
        <v>84509283.8025</v>
      </c>
      <c r="J505" s="50">
        <v>24634179.3112</v>
      </c>
      <c r="K505" s="50">
        <v>6783639.0847</v>
      </c>
      <c r="M505" s="48">
        <v>946062768.4965</v>
      </c>
      <c r="N505" s="48"/>
      <c r="O505" s="50"/>
      <c r="P505" s="50"/>
      <c r="Q505" s="50"/>
    </row>
    <row r="506" ht="37.5" spans="1:17">
      <c r="A506" s="44">
        <v>501</v>
      </c>
      <c r="B506" s="45" t="s">
        <v>109</v>
      </c>
      <c r="C506" s="45" t="s">
        <v>364</v>
      </c>
      <c r="D506" s="46">
        <v>5460706.0121</v>
      </c>
      <c r="E506" s="46">
        <v>3258765.4448</v>
      </c>
      <c r="F506" s="47">
        <f t="shared" si="7"/>
        <v>8719471.4569</v>
      </c>
      <c r="G506" s="48">
        <f>'LGCs Details'!E502-'ECOLOGY TO INDIVIDUAL LGCS'!D506</f>
        <v>182023533.7375</v>
      </c>
      <c r="H506" s="48">
        <v>0</v>
      </c>
      <c r="I506" s="50">
        <v>108625514.8256</v>
      </c>
      <c r="J506" s="50">
        <v>27311515.2894</v>
      </c>
      <c r="K506" s="50">
        <v>8719471.4569</v>
      </c>
      <c r="M506" s="48">
        <v>1011944217.144</v>
      </c>
      <c r="N506" s="48"/>
      <c r="O506" s="50"/>
      <c r="P506" s="50"/>
      <c r="Q506" s="50"/>
    </row>
    <row r="507" ht="18.75" spans="1:17">
      <c r="A507" s="44">
        <v>502</v>
      </c>
      <c r="B507" s="45" t="s">
        <v>109</v>
      </c>
      <c r="C507" s="45" t="s">
        <v>366</v>
      </c>
      <c r="D507" s="46">
        <v>8806429.7778</v>
      </c>
      <c r="E507" s="46">
        <v>5255380.7123</v>
      </c>
      <c r="F507" s="47">
        <f t="shared" si="7"/>
        <v>14061810.4901</v>
      </c>
      <c r="G507" s="48">
        <f>'LGCs Details'!E503-'ECOLOGY TO INDIVIDUAL LGCS'!D507</f>
        <v>293547659.2596</v>
      </c>
      <c r="H507" s="48">
        <v>0</v>
      </c>
      <c r="I507" s="50">
        <v>175179357.0765</v>
      </c>
      <c r="J507" s="50">
        <v>34401309.1595</v>
      </c>
      <c r="K507" s="50">
        <v>14061810.4901</v>
      </c>
      <c r="M507" s="48">
        <v>1186403416.3545</v>
      </c>
      <c r="N507" s="48"/>
      <c r="O507" s="50"/>
      <c r="P507" s="50"/>
      <c r="Q507" s="50"/>
    </row>
    <row r="508" ht="37.5" spans="1:17">
      <c r="A508" s="44">
        <v>503</v>
      </c>
      <c r="B508" s="45" t="s">
        <v>109</v>
      </c>
      <c r="C508" s="45" t="s">
        <v>368</v>
      </c>
      <c r="D508" s="46">
        <v>3441935.8883</v>
      </c>
      <c r="E508" s="46">
        <v>2054031.4221</v>
      </c>
      <c r="F508" s="47">
        <f t="shared" si="7"/>
        <v>5495967.3104</v>
      </c>
      <c r="G508" s="48">
        <f>'LGCs Details'!E504-'ECOLOGY TO INDIVIDUAL LGCS'!D508</f>
        <v>114731196.2754</v>
      </c>
      <c r="H508" s="48">
        <v>0</v>
      </c>
      <c r="I508" s="50">
        <v>68467714.0701</v>
      </c>
      <c r="J508" s="50">
        <v>22940907.5678</v>
      </c>
      <c r="K508" s="50">
        <v>5495967.3104</v>
      </c>
      <c r="M508" s="48">
        <v>904396277.5072</v>
      </c>
      <c r="N508" s="48"/>
      <c r="O508" s="50"/>
      <c r="P508" s="50"/>
      <c r="Q508" s="50"/>
    </row>
    <row r="509" ht="18.75" spans="1:17">
      <c r="A509" s="44">
        <v>504</v>
      </c>
      <c r="B509" s="45" t="s">
        <v>109</v>
      </c>
      <c r="C509" s="45" t="s">
        <v>370</v>
      </c>
      <c r="D509" s="46">
        <v>2893794.0556</v>
      </c>
      <c r="E509" s="46">
        <v>1726918.8365</v>
      </c>
      <c r="F509" s="47">
        <f t="shared" si="7"/>
        <v>4620712.8921</v>
      </c>
      <c r="G509" s="48">
        <f>'LGCs Details'!E505-'ECOLOGY TO INDIVIDUAL LGCS'!D509</f>
        <v>96459801.8533</v>
      </c>
      <c r="H509" s="48">
        <v>0</v>
      </c>
      <c r="I509" s="50">
        <v>57563961.215</v>
      </c>
      <c r="J509" s="50">
        <v>21736950.7861</v>
      </c>
      <c r="K509" s="50">
        <v>4620712.8921</v>
      </c>
      <c r="M509" s="48">
        <v>874770404.0497</v>
      </c>
      <c r="N509" s="48"/>
      <c r="O509" s="50"/>
      <c r="P509" s="50"/>
      <c r="Q509" s="50"/>
    </row>
    <row r="510" ht="18.75" spans="1:17">
      <c r="A510" s="44">
        <v>505</v>
      </c>
      <c r="B510" s="45" t="s">
        <v>109</v>
      </c>
      <c r="C510" s="45" t="s">
        <v>372</v>
      </c>
      <c r="D510" s="46">
        <v>3235154.9923</v>
      </c>
      <c r="E510" s="46">
        <v>1930631.5473</v>
      </c>
      <c r="F510" s="47">
        <f t="shared" si="7"/>
        <v>5165786.5396</v>
      </c>
      <c r="G510" s="48">
        <f>'LGCs Details'!E506-'ECOLOGY TO INDIVIDUAL LGCS'!D510</f>
        <v>107838499.7433</v>
      </c>
      <c r="H510" s="48">
        <v>0</v>
      </c>
      <c r="I510" s="50">
        <v>64354384.9089</v>
      </c>
      <c r="J510" s="50">
        <v>22020382.9751</v>
      </c>
      <c r="K510" s="50">
        <v>5165786.5396</v>
      </c>
      <c r="M510" s="48">
        <v>881744845.5701</v>
      </c>
      <c r="N510" s="48"/>
      <c r="O510" s="50"/>
      <c r="P510" s="50"/>
      <c r="Q510" s="50"/>
    </row>
    <row r="511" ht="18.75" spans="1:17">
      <c r="A511" s="44">
        <v>506</v>
      </c>
      <c r="B511" s="45" t="s">
        <v>109</v>
      </c>
      <c r="C511" s="45" t="s">
        <v>374</v>
      </c>
      <c r="D511" s="46">
        <v>2970366.5427</v>
      </c>
      <c r="E511" s="46">
        <v>1772614.718</v>
      </c>
      <c r="F511" s="47">
        <f t="shared" si="7"/>
        <v>4742981.2607</v>
      </c>
      <c r="G511" s="48">
        <f>'LGCs Details'!E507-'ECOLOGY TO INDIVIDUAL LGCS'!D511</f>
        <v>99012218.091</v>
      </c>
      <c r="H511" s="48">
        <v>0</v>
      </c>
      <c r="I511" s="50">
        <v>59087157.2665</v>
      </c>
      <c r="J511" s="50">
        <v>21307544.6298</v>
      </c>
      <c r="K511" s="50">
        <v>4742981.2607</v>
      </c>
      <c r="M511" s="48">
        <v>864203967.9121</v>
      </c>
      <c r="N511" s="48"/>
      <c r="O511" s="50"/>
      <c r="P511" s="50"/>
      <c r="Q511" s="50"/>
    </row>
    <row r="512" ht="18.75" spans="1:17">
      <c r="A512" s="44">
        <v>507</v>
      </c>
      <c r="B512" s="45" t="s">
        <v>109</v>
      </c>
      <c r="C512" s="45" t="s">
        <v>376</v>
      </c>
      <c r="D512" s="46">
        <v>3583431.2322</v>
      </c>
      <c r="E512" s="46">
        <v>2138471.0782</v>
      </c>
      <c r="F512" s="47">
        <f t="shared" si="7"/>
        <v>5721902.3104</v>
      </c>
      <c r="G512" s="48">
        <f>'LGCs Details'!E508-'ECOLOGY TO INDIVIDUAL LGCS'!D512</f>
        <v>119447707.7403</v>
      </c>
      <c r="H512" s="48">
        <v>0</v>
      </c>
      <c r="I512" s="50">
        <v>71282369.2717</v>
      </c>
      <c r="J512" s="50">
        <v>22578050.8262</v>
      </c>
      <c r="K512" s="50">
        <v>5721902.3104</v>
      </c>
      <c r="M512" s="48">
        <v>895467428.8354</v>
      </c>
      <c r="N512" s="48"/>
      <c r="O512" s="50"/>
      <c r="P512" s="50"/>
      <c r="Q512" s="50"/>
    </row>
    <row r="513" ht="18.75" spans="1:17">
      <c r="A513" s="44">
        <v>508</v>
      </c>
      <c r="B513" s="45" t="s">
        <v>109</v>
      </c>
      <c r="C513" s="45" t="s">
        <v>379</v>
      </c>
      <c r="D513" s="46">
        <v>2392788.09</v>
      </c>
      <c r="E513" s="46">
        <v>1427935.3489</v>
      </c>
      <c r="F513" s="47">
        <f t="shared" si="7"/>
        <v>3820723.4389</v>
      </c>
      <c r="G513" s="48">
        <f>'LGCs Details'!E509-'ECOLOGY TO INDIVIDUAL LGCS'!D513</f>
        <v>79759603.0014</v>
      </c>
      <c r="H513" s="48">
        <v>0</v>
      </c>
      <c r="I513" s="50">
        <v>47597844.9622</v>
      </c>
      <c r="J513" s="50">
        <v>20544017.8933</v>
      </c>
      <c r="K513" s="50">
        <v>3820723.4389</v>
      </c>
      <c r="M513" s="48">
        <v>845415796.4269</v>
      </c>
      <c r="N513" s="48"/>
      <c r="O513" s="50"/>
      <c r="P513" s="50"/>
      <c r="Q513" s="50"/>
    </row>
    <row r="514" ht="18.75" spans="1:17">
      <c r="A514" s="44">
        <v>509</v>
      </c>
      <c r="B514" s="45" t="s">
        <v>109</v>
      </c>
      <c r="C514" s="45" t="s">
        <v>381</v>
      </c>
      <c r="D514" s="46">
        <v>4079944.6056</v>
      </c>
      <c r="E514" s="46">
        <v>2434773.538</v>
      </c>
      <c r="F514" s="47">
        <f t="shared" si="7"/>
        <v>6514718.1436</v>
      </c>
      <c r="G514" s="48">
        <f>'LGCs Details'!E510-'ECOLOGY TO INDIVIDUAL LGCS'!D514</f>
        <v>135998153.5195</v>
      </c>
      <c r="H514" s="48">
        <v>0</v>
      </c>
      <c r="I514" s="50">
        <v>81159117.9342</v>
      </c>
      <c r="J514" s="50">
        <v>24251257.4195</v>
      </c>
      <c r="K514" s="50">
        <v>6514718.1436</v>
      </c>
      <c r="M514" s="48">
        <v>936640174.8601</v>
      </c>
      <c r="N514" s="48"/>
      <c r="O514" s="50"/>
      <c r="P514" s="50"/>
      <c r="Q514" s="50"/>
    </row>
    <row r="515" ht="18.75" spans="1:17">
      <c r="A515" s="44">
        <v>510</v>
      </c>
      <c r="B515" s="45" t="s">
        <v>109</v>
      </c>
      <c r="C515" s="45" t="s">
        <v>383</v>
      </c>
      <c r="D515" s="46">
        <v>3526910.277</v>
      </c>
      <c r="E515" s="46">
        <v>2104741.2756</v>
      </c>
      <c r="F515" s="47">
        <f t="shared" si="7"/>
        <v>5631651.5526</v>
      </c>
      <c r="G515" s="48">
        <f>'LGCs Details'!E511-'ECOLOGY TO INDIVIDUAL LGCS'!D515</f>
        <v>117563675.9007</v>
      </c>
      <c r="H515" s="48">
        <v>0</v>
      </c>
      <c r="I515" s="50">
        <v>70158042.5195</v>
      </c>
      <c r="J515" s="50">
        <v>22881548.1654</v>
      </c>
      <c r="K515" s="50">
        <v>5631651.5526</v>
      </c>
      <c r="M515" s="48">
        <v>902935615.3203</v>
      </c>
      <c r="N515" s="48"/>
      <c r="O515" s="50"/>
      <c r="P515" s="50"/>
      <c r="Q515" s="50"/>
    </row>
    <row r="516" ht="18.75" spans="1:17">
      <c r="A516" s="44">
        <v>511</v>
      </c>
      <c r="B516" s="45" t="s">
        <v>109</v>
      </c>
      <c r="C516" s="45" t="s">
        <v>385</v>
      </c>
      <c r="D516" s="46">
        <v>4849326.6989</v>
      </c>
      <c r="E516" s="46">
        <v>2893914.8604</v>
      </c>
      <c r="F516" s="47">
        <f t="shared" si="7"/>
        <v>7743241.5593</v>
      </c>
      <c r="G516" s="48">
        <f>'LGCs Details'!E512-'ECOLOGY TO INDIVIDUAL LGCS'!D516</f>
        <v>161644223.2955</v>
      </c>
      <c r="H516" s="48">
        <v>0</v>
      </c>
      <c r="I516" s="50">
        <v>96463828.6793</v>
      </c>
      <c r="J516" s="50">
        <v>25538066.5503</v>
      </c>
      <c r="K516" s="50">
        <v>7743241.5593</v>
      </c>
      <c r="M516" s="48">
        <v>968304803.5671</v>
      </c>
      <c r="N516" s="48"/>
      <c r="O516" s="50"/>
      <c r="P516" s="50"/>
      <c r="Q516" s="50"/>
    </row>
    <row r="517" ht="18.75" spans="1:17">
      <c r="A517" s="44">
        <v>512</v>
      </c>
      <c r="B517" s="45" t="s">
        <v>109</v>
      </c>
      <c r="C517" s="45" t="s">
        <v>387</v>
      </c>
      <c r="D517" s="46">
        <v>5246658.151</v>
      </c>
      <c r="E517" s="46">
        <v>3131028.8899</v>
      </c>
      <c r="F517" s="47">
        <f t="shared" si="7"/>
        <v>8377687.0409</v>
      </c>
      <c r="G517" s="48">
        <f>'LGCs Details'!E513-'ECOLOGY TO INDIVIDUAL LGCS'!D517</f>
        <v>174888605.0337</v>
      </c>
      <c r="H517" s="48">
        <v>0</v>
      </c>
      <c r="I517" s="50">
        <v>104367629.6622</v>
      </c>
      <c r="J517" s="50">
        <v>27088027.7363</v>
      </c>
      <c r="K517" s="50">
        <v>8377687.0409</v>
      </c>
      <c r="M517" s="48">
        <v>1006444838.7053</v>
      </c>
      <c r="N517" s="48"/>
      <c r="O517" s="50"/>
      <c r="P517" s="50"/>
      <c r="Q517" s="50"/>
    </row>
    <row r="518" ht="18.75" spans="1:17">
      <c r="A518" s="44">
        <v>513</v>
      </c>
      <c r="B518" s="45" t="s">
        <v>109</v>
      </c>
      <c r="C518" s="45" t="s">
        <v>389</v>
      </c>
      <c r="D518" s="46">
        <v>2824357.2061</v>
      </c>
      <c r="E518" s="46">
        <v>1685481.2631</v>
      </c>
      <c r="F518" s="47">
        <f t="shared" si="7"/>
        <v>4509838.4692</v>
      </c>
      <c r="G518" s="48">
        <f>'LGCs Details'!E514-'ECOLOGY TO INDIVIDUAL LGCS'!D518</f>
        <v>94145240.2029</v>
      </c>
      <c r="H518" s="48">
        <v>0</v>
      </c>
      <c r="I518" s="50">
        <v>56182708.7709</v>
      </c>
      <c r="J518" s="50">
        <v>21642298.2177</v>
      </c>
      <c r="K518" s="50">
        <v>4509838.4692</v>
      </c>
      <c r="M518" s="48">
        <v>872441279.7377</v>
      </c>
      <c r="N518" s="48"/>
      <c r="O518" s="50"/>
      <c r="P518" s="50"/>
      <c r="Q518" s="50"/>
    </row>
    <row r="519" ht="37.5" spans="1:17">
      <c r="A519" s="44">
        <v>514</v>
      </c>
      <c r="B519" s="45" t="s">
        <v>109</v>
      </c>
      <c r="C519" s="45" t="s">
        <v>391</v>
      </c>
      <c r="D519" s="46">
        <v>3408040.5671</v>
      </c>
      <c r="E519" s="46">
        <v>2033803.8359</v>
      </c>
      <c r="F519" s="47">
        <f t="shared" ref="F519:F582" si="8">D519+E519</f>
        <v>5441844.403</v>
      </c>
      <c r="G519" s="48">
        <f>'LGCs Details'!E515-'ECOLOGY TO INDIVIDUAL LGCS'!D519</f>
        <v>113601352.2355</v>
      </c>
      <c r="H519" s="48">
        <v>0</v>
      </c>
      <c r="I519" s="50">
        <v>67793461.1976</v>
      </c>
      <c r="J519" s="50">
        <v>22935580.7482</v>
      </c>
      <c r="K519" s="50">
        <v>5441844.403</v>
      </c>
      <c r="M519" s="48">
        <v>904265199.9749</v>
      </c>
      <c r="N519" s="48"/>
      <c r="O519" s="50"/>
      <c r="P519" s="50"/>
      <c r="Q519" s="50"/>
    </row>
    <row r="520" ht="18.75" spans="1:17">
      <c r="A520" s="44">
        <v>515</v>
      </c>
      <c r="B520" s="45" t="s">
        <v>109</v>
      </c>
      <c r="C520" s="45" t="s">
        <v>393</v>
      </c>
      <c r="D520" s="46">
        <v>5102092.7745</v>
      </c>
      <c r="E520" s="46">
        <v>3044757.1418</v>
      </c>
      <c r="F520" s="47">
        <f t="shared" si="8"/>
        <v>8146849.9163</v>
      </c>
      <c r="G520" s="48">
        <f>'LGCs Details'!E516-'ECOLOGY TO INDIVIDUAL LGCS'!D520</f>
        <v>170069759.1516</v>
      </c>
      <c r="H520" s="48">
        <v>0</v>
      </c>
      <c r="I520" s="50">
        <v>101491904.7267</v>
      </c>
      <c r="J520" s="50">
        <v>26701248.0806</v>
      </c>
      <c r="K520" s="50">
        <v>8146849.9163</v>
      </c>
      <c r="M520" s="48">
        <v>996927316.7216</v>
      </c>
      <c r="N520" s="48"/>
      <c r="O520" s="50"/>
      <c r="P520" s="50"/>
      <c r="Q520" s="50"/>
    </row>
    <row r="521" ht="18.75" spans="1:17">
      <c r="A521" s="44">
        <v>516</v>
      </c>
      <c r="B521" s="45" t="s">
        <v>109</v>
      </c>
      <c r="C521" s="45" t="s">
        <v>395</v>
      </c>
      <c r="D521" s="46">
        <v>4950657.5792</v>
      </c>
      <c r="E521" s="46">
        <v>2954385.7172</v>
      </c>
      <c r="F521" s="47">
        <f t="shared" si="8"/>
        <v>7905043.2964</v>
      </c>
      <c r="G521" s="48">
        <f>'LGCs Details'!E517-'ECOLOGY TO INDIVIDUAL LGCS'!D521</f>
        <v>165021919.3077</v>
      </c>
      <c r="H521" s="48">
        <v>0</v>
      </c>
      <c r="I521" s="50">
        <v>98479523.9068</v>
      </c>
      <c r="J521" s="50">
        <v>26283964.6192</v>
      </c>
      <c r="K521" s="50">
        <v>7905043.2964</v>
      </c>
      <c r="M521" s="48">
        <v>986659184.8334</v>
      </c>
      <c r="N521" s="48"/>
      <c r="O521" s="50"/>
      <c r="P521" s="50"/>
      <c r="Q521" s="50"/>
    </row>
    <row r="522" ht="18.75" spans="1:17">
      <c r="A522" s="44">
        <v>517</v>
      </c>
      <c r="B522" s="45" t="s">
        <v>109</v>
      </c>
      <c r="C522" s="45" t="s">
        <v>397</v>
      </c>
      <c r="D522" s="46">
        <v>5055035.403</v>
      </c>
      <c r="E522" s="46">
        <v>3016674.8872</v>
      </c>
      <c r="F522" s="47">
        <f t="shared" si="8"/>
        <v>8071710.2902</v>
      </c>
      <c r="G522" s="48">
        <f>'LGCs Details'!E518-'ECOLOGY TO INDIVIDUAL LGCS'!D522</f>
        <v>168501180.0991</v>
      </c>
      <c r="H522" s="48">
        <v>0</v>
      </c>
      <c r="I522" s="50">
        <v>100555829.5742</v>
      </c>
      <c r="J522" s="50">
        <v>26563897.3505</v>
      </c>
      <c r="K522" s="50">
        <v>8071710.2902</v>
      </c>
      <c r="M522" s="48">
        <v>993547514.8808</v>
      </c>
      <c r="N522" s="48"/>
      <c r="O522" s="50"/>
      <c r="P522" s="50"/>
      <c r="Q522" s="50"/>
    </row>
    <row r="523" ht="18.75" spans="1:17">
      <c r="A523" s="44">
        <v>518</v>
      </c>
      <c r="B523" s="45" t="s">
        <v>109</v>
      </c>
      <c r="C523" s="45" t="s">
        <v>399</v>
      </c>
      <c r="D523" s="46">
        <v>3909597.2149</v>
      </c>
      <c r="E523" s="46">
        <v>2333115.9522</v>
      </c>
      <c r="F523" s="47">
        <f t="shared" si="8"/>
        <v>6242713.1671</v>
      </c>
      <c r="G523" s="48">
        <f>'LGCs Details'!E519-'ECOLOGY TO INDIVIDUAL LGCS'!D523</f>
        <v>130319907.1638</v>
      </c>
      <c r="H523" s="48">
        <v>0</v>
      </c>
      <c r="I523" s="50">
        <v>77770531.7385</v>
      </c>
      <c r="J523" s="50">
        <v>23950220.4498</v>
      </c>
      <c r="K523" s="50">
        <v>6242713.1671</v>
      </c>
      <c r="M523" s="48">
        <v>929232530.9125</v>
      </c>
      <c r="N523" s="48"/>
      <c r="O523" s="50"/>
      <c r="P523" s="50"/>
      <c r="Q523" s="50"/>
    </row>
    <row r="524" ht="18.75" spans="1:17">
      <c r="A524" s="44">
        <v>519</v>
      </c>
      <c r="B524" s="45" t="s">
        <v>109</v>
      </c>
      <c r="C524" s="45" t="s">
        <v>401</v>
      </c>
      <c r="D524" s="46">
        <v>4472081.7446</v>
      </c>
      <c r="E524" s="46">
        <v>2668787.7763</v>
      </c>
      <c r="F524" s="47">
        <f t="shared" si="8"/>
        <v>7140869.5209</v>
      </c>
      <c r="G524" s="48">
        <f>'LGCs Details'!E520-'ECOLOGY TO INDIVIDUAL LGCS'!D524</f>
        <v>149069391.4856</v>
      </c>
      <c r="H524" s="48">
        <v>0</v>
      </c>
      <c r="I524" s="50">
        <v>88959592.5449</v>
      </c>
      <c r="J524" s="50">
        <v>25160125.1154</v>
      </c>
      <c r="K524" s="50">
        <v>7140869.5209</v>
      </c>
      <c r="M524" s="48">
        <v>959004764.4844</v>
      </c>
      <c r="N524" s="48"/>
      <c r="O524" s="50"/>
      <c r="P524" s="50"/>
      <c r="Q524" s="50"/>
    </row>
    <row r="525" ht="37.5" spans="1:17">
      <c r="A525" s="44">
        <v>520</v>
      </c>
      <c r="B525" s="45" t="s">
        <v>110</v>
      </c>
      <c r="C525" s="45" t="s">
        <v>405</v>
      </c>
      <c r="D525" s="46">
        <v>2926088.8602</v>
      </c>
      <c r="E525" s="46">
        <v>1746191.2882</v>
      </c>
      <c r="F525" s="47">
        <f t="shared" si="8"/>
        <v>4672280.1484</v>
      </c>
      <c r="G525" s="48">
        <f>'LGCs Details'!E521-'ECOLOGY TO INDIVIDUAL LGCS'!D525</f>
        <v>97536295.339</v>
      </c>
      <c r="H525" s="48">
        <v>0</v>
      </c>
      <c r="I525" s="50">
        <v>58206376.2737</v>
      </c>
      <c r="J525" s="50">
        <v>5880116.7701</v>
      </c>
      <c r="K525" s="50">
        <v>4672280.1484</v>
      </c>
      <c r="M525" s="48">
        <v>125681559.5261</v>
      </c>
      <c r="N525" s="48"/>
      <c r="O525" s="50"/>
      <c r="P525" s="50"/>
      <c r="Q525" s="50"/>
    </row>
    <row r="526" ht="37.5" spans="1:17">
      <c r="A526" s="44">
        <v>521</v>
      </c>
      <c r="B526" s="45" t="s">
        <v>110</v>
      </c>
      <c r="C526" s="45" t="s">
        <v>407</v>
      </c>
      <c r="D526" s="46">
        <v>3298230.4806</v>
      </c>
      <c r="E526" s="46">
        <v>1968272.8744</v>
      </c>
      <c r="F526" s="47">
        <f t="shared" si="8"/>
        <v>5266503.355</v>
      </c>
      <c r="G526" s="48">
        <f>'LGCs Details'!E522-'ECOLOGY TO INDIVIDUAL LGCS'!D526</f>
        <v>109941016.0193</v>
      </c>
      <c r="H526" s="48">
        <v>0</v>
      </c>
      <c r="I526" s="50">
        <v>65609095.8149</v>
      </c>
      <c r="J526" s="50">
        <v>5869893.0984</v>
      </c>
      <c r="K526" s="50">
        <v>5266503.355</v>
      </c>
      <c r="M526" s="48">
        <v>125429984.7109</v>
      </c>
      <c r="N526" s="48"/>
      <c r="O526" s="50"/>
      <c r="P526" s="50"/>
      <c r="Q526" s="50"/>
    </row>
    <row r="527" ht="37.5" spans="1:17">
      <c r="A527" s="44">
        <v>522</v>
      </c>
      <c r="B527" s="45" t="s">
        <v>110</v>
      </c>
      <c r="C527" s="45" t="s">
        <v>409</v>
      </c>
      <c r="D527" s="46">
        <v>3377095.2292</v>
      </c>
      <c r="E527" s="46">
        <v>2015336.7005</v>
      </c>
      <c r="F527" s="47">
        <f t="shared" si="8"/>
        <v>5392431.9297</v>
      </c>
      <c r="G527" s="48">
        <f>'LGCs Details'!E523-'ECOLOGY TO INDIVIDUAL LGCS'!D527</f>
        <v>112569840.9738</v>
      </c>
      <c r="H527" s="48">
        <v>0</v>
      </c>
      <c r="I527" s="50">
        <v>67177890.0153</v>
      </c>
      <c r="J527" s="50">
        <v>6192762.8623</v>
      </c>
      <c r="K527" s="50">
        <v>5392431.9297</v>
      </c>
      <c r="M527" s="48">
        <v>133374870.2033</v>
      </c>
      <c r="N527" s="48"/>
      <c r="O527" s="50"/>
      <c r="P527" s="50"/>
      <c r="Q527" s="50"/>
    </row>
    <row r="528" ht="37.5" spans="1:17">
      <c r="A528" s="44">
        <v>523</v>
      </c>
      <c r="B528" s="45" t="s">
        <v>110</v>
      </c>
      <c r="C528" s="45" t="s">
        <v>411</v>
      </c>
      <c r="D528" s="46">
        <v>3984512.1574</v>
      </c>
      <c r="E528" s="46">
        <v>2377822.6669</v>
      </c>
      <c r="F528" s="47">
        <f t="shared" si="8"/>
        <v>6362334.8243</v>
      </c>
      <c r="G528" s="48">
        <f>'LGCs Details'!E524-'ECOLOGY TO INDIVIDUAL LGCS'!D528</f>
        <v>132817071.9145</v>
      </c>
      <c r="H528" s="48">
        <v>0</v>
      </c>
      <c r="I528" s="50">
        <v>79260755.5633</v>
      </c>
      <c r="J528" s="50">
        <v>6979483.9569</v>
      </c>
      <c r="K528" s="50">
        <v>6362334.8243</v>
      </c>
      <c r="M528" s="48">
        <v>152733787.3558</v>
      </c>
      <c r="N528" s="48"/>
      <c r="O528" s="50"/>
      <c r="P528" s="50"/>
      <c r="Q528" s="50"/>
    </row>
    <row r="529" ht="37.5" spans="1:17">
      <c r="A529" s="44">
        <v>524</v>
      </c>
      <c r="B529" s="45" t="s">
        <v>110</v>
      </c>
      <c r="C529" s="45" t="s">
        <v>413</v>
      </c>
      <c r="D529" s="46">
        <v>2845113.1512</v>
      </c>
      <c r="E529" s="46">
        <v>1697867.7122</v>
      </c>
      <c r="F529" s="47">
        <f t="shared" si="8"/>
        <v>4542980.8634</v>
      </c>
      <c r="G529" s="48">
        <f>'LGCs Details'!E525-'ECOLOGY TO INDIVIDUAL LGCS'!D529</f>
        <v>94837105.0404</v>
      </c>
      <c r="H529" s="48">
        <v>0</v>
      </c>
      <c r="I529" s="50">
        <v>56595590.4055</v>
      </c>
      <c r="J529" s="50">
        <v>5471922.344</v>
      </c>
      <c r="K529" s="50">
        <v>4542980.8634</v>
      </c>
      <c r="M529" s="48">
        <v>115637082.3511</v>
      </c>
      <c r="N529" s="48"/>
      <c r="O529" s="50"/>
      <c r="P529" s="50"/>
      <c r="Q529" s="50"/>
    </row>
    <row r="530" ht="37.5" spans="1:17">
      <c r="A530" s="44">
        <v>525</v>
      </c>
      <c r="B530" s="45" t="s">
        <v>110</v>
      </c>
      <c r="C530" s="45" t="s">
        <v>415</v>
      </c>
      <c r="D530" s="46">
        <v>2675357.5136</v>
      </c>
      <c r="E530" s="46">
        <v>1596563.2646</v>
      </c>
      <c r="F530" s="47">
        <f t="shared" si="8"/>
        <v>4271920.7782</v>
      </c>
      <c r="G530" s="48">
        <f>'LGCs Details'!E526-'ECOLOGY TO INDIVIDUAL LGCS'!D530</f>
        <v>89178583.7866</v>
      </c>
      <c r="H530" s="48">
        <v>0</v>
      </c>
      <c r="I530" s="50">
        <v>53218775.4865</v>
      </c>
      <c r="J530" s="50">
        <v>5632097.1823</v>
      </c>
      <c r="K530" s="50">
        <v>4271920.7782</v>
      </c>
      <c r="M530" s="48">
        <v>119578519.0891</v>
      </c>
      <c r="N530" s="48"/>
      <c r="O530" s="50"/>
      <c r="P530" s="50"/>
      <c r="Q530" s="50"/>
    </row>
    <row r="531" ht="37.5" spans="1:17">
      <c r="A531" s="44">
        <v>526</v>
      </c>
      <c r="B531" s="45" t="s">
        <v>110</v>
      </c>
      <c r="C531" s="45" t="s">
        <v>417</v>
      </c>
      <c r="D531" s="46">
        <v>3056836.2529</v>
      </c>
      <c r="E531" s="46">
        <v>1824216.9289</v>
      </c>
      <c r="F531" s="47">
        <f t="shared" si="8"/>
        <v>4881053.1818</v>
      </c>
      <c r="G531" s="48">
        <f>'LGCs Details'!E527-'ECOLOGY TO INDIVIDUAL LGCS'!D531</f>
        <v>101894541.7619</v>
      </c>
      <c r="H531" s="48">
        <v>0</v>
      </c>
      <c r="I531" s="50">
        <v>60807230.9637</v>
      </c>
      <c r="J531" s="50">
        <v>5836152.593</v>
      </c>
      <c r="K531" s="50">
        <v>4881053.1818</v>
      </c>
      <c r="M531" s="48">
        <v>124599729.0413</v>
      </c>
      <c r="N531" s="48"/>
      <c r="O531" s="50"/>
      <c r="P531" s="50"/>
      <c r="Q531" s="50"/>
    </row>
    <row r="532" ht="37.5" spans="1:17">
      <c r="A532" s="44">
        <v>527</v>
      </c>
      <c r="B532" s="45" t="s">
        <v>110</v>
      </c>
      <c r="C532" s="45" t="s">
        <v>419</v>
      </c>
      <c r="D532" s="46">
        <v>4783211.6003</v>
      </c>
      <c r="E532" s="46">
        <v>2854459.5961</v>
      </c>
      <c r="F532" s="47">
        <f t="shared" si="8"/>
        <v>7637671.1964</v>
      </c>
      <c r="G532" s="48">
        <f>'LGCs Details'!E528-'ECOLOGY TO INDIVIDUAL LGCS'!D532</f>
        <v>159440386.6759</v>
      </c>
      <c r="H532" s="48">
        <v>0</v>
      </c>
      <c r="I532" s="50">
        <v>95148653.2046</v>
      </c>
      <c r="J532" s="50">
        <v>8475233.4069</v>
      </c>
      <c r="K532" s="50">
        <v>7637671.1964</v>
      </c>
      <c r="M532" s="48">
        <v>189539829.4022</v>
      </c>
      <c r="N532" s="48"/>
      <c r="O532" s="50"/>
      <c r="P532" s="50"/>
      <c r="Q532" s="50"/>
    </row>
    <row r="533" ht="37.5" spans="1:17">
      <c r="A533" s="44">
        <v>528</v>
      </c>
      <c r="B533" s="45" t="s">
        <v>110</v>
      </c>
      <c r="C533" s="45" t="s">
        <v>421</v>
      </c>
      <c r="D533" s="46">
        <v>4432815.2759</v>
      </c>
      <c r="E533" s="46">
        <v>2645354.8702</v>
      </c>
      <c r="F533" s="47">
        <f t="shared" si="8"/>
        <v>7078170.1461</v>
      </c>
      <c r="G533" s="48">
        <f>'LGCs Details'!E529-'ECOLOGY TO INDIVIDUAL LGCS'!D533</f>
        <v>147760509.1965</v>
      </c>
      <c r="H533" s="48">
        <v>0</v>
      </c>
      <c r="I533" s="50">
        <v>88178495.6747</v>
      </c>
      <c r="J533" s="50">
        <v>6792663.0769</v>
      </c>
      <c r="K533" s="50">
        <v>7078170.1461</v>
      </c>
      <c r="M533" s="48">
        <v>148136669.0607</v>
      </c>
      <c r="N533" s="48"/>
      <c r="O533" s="50"/>
      <c r="P533" s="50"/>
      <c r="Q533" s="50"/>
    </row>
    <row r="534" ht="37.5" spans="1:17">
      <c r="A534" s="44">
        <v>529</v>
      </c>
      <c r="B534" s="45" t="s">
        <v>110</v>
      </c>
      <c r="C534" s="45" t="s">
        <v>423</v>
      </c>
      <c r="D534" s="46">
        <v>3391036.1962</v>
      </c>
      <c r="E534" s="46">
        <v>2023656.2001</v>
      </c>
      <c r="F534" s="47">
        <f t="shared" si="8"/>
        <v>5414692.3963</v>
      </c>
      <c r="G534" s="48">
        <f>'LGCs Details'!E530-'ECOLOGY TO INDIVIDUAL LGCS'!D534</f>
        <v>113034539.8739</v>
      </c>
      <c r="H534" s="48">
        <v>0</v>
      </c>
      <c r="I534" s="50">
        <v>67455206.6689</v>
      </c>
      <c r="J534" s="50">
        <v>6306489.2668</v>
      </c>
      <c r="K534" s="50">
        <v>5414692.3963</v>
      </c>
      <c r="M534" s="48">
        <v>136173346.1274</v>
      </c>
      <c r="N534" s="48"/>
      <c r="O534" s="50"/>
      <c r="P534" s="50"/>
      <c r="Q534" s="50"/>
    </row>
    <row r="535" ht="37.5" spans="1:17">
      <c r="A535" s="44">
        <v>530</v>
      </c>
      <c r="B535" s="45" t="s">
        <v>110</v>
      </c>
      <c r="C535" s="45" t="s">
        <v>404</v>
      </c>
      <c r="D535" s="46">
        <v>3245876.9463</v>
      </c>
      <c r="E535" s="46">
        <v>1937030.0483</v>
      </c>
      <c r="F535" s="47">
        <f t="shared" si="8"/>
        <v>5182906.9946</v>
      </c>
      <c r="G535" s="48">
        <f>'LGCs Details'!E531-'ECOLOGY TO INDIVIDUAL LGCS'!D535</f>
        <v>108195898.2104</v>
      </c>
      <c r="H535" s="48">
        <v>0</v>
      </c>
      <c r="I535" s="50">
        <v>64567668.2779</v>
      </c>
      <c r="J535" s="50">
        <v>6303443.6636</v>
      </c>
      <c r="K535" s="50">
        <v>5182906.9946</v>
      </c>
      <c r="M535" s="48">
        <v>136098402.6953</v>
      </c>
      <c r="N535" s="48"/>
      <c r="O535" s="50"/>
      <c r="P535" s="50"/>
      <c r="Q535" s="50"/>
    </row>
    <row r="536" ht="37.5" spans="1:17">
      <c r="A536" s="44">
        <v>531</v>
      </c>
      <c r="B536" s="45" t="s">
        <v>110</v>
      </c>
      <c r="C536" s="45" t="s">
        <v>427</v>
      </c>
      <c r="D536" s="46">
        <v>3448511.2798</v>
      </c>
      <c r="E536" s="46">
        <v>2057955.3943</v>
      </c>
      <c r="F536" s="47">
        <f t="shared" si="8"/>
        <v>5506466.6741</v>
      </c>
      <c r="G536" s="48">
        <f>'LGCs Details'!E532-'ECOLOGY TO INDIVIDUAL LGCS'!D536</f>
        <v>114950375.9933</v>
      </c>
      <c r="H536" s="48">
        <v>0</v>
      </c>
      <c r="I536" s="50">
        <v>68598513.1444</v>
      </c>
      <c r="J536" s="50">
        <v>5947561.9503</v>
      </c>
      <c r="K536" s="50">
        <v>5506466.6741</v>
      </c>
      <c r="M536" s="48">
        <v>127341189.1779</v>
      </c>
      <c r="N536" s="48"/>
      <c r="O536" s="50"/>
      <c r="P536" s="50"/>
      <c r="Q536" s="50"/>
    </row>
    <row r="537" ht="37.5" spans="1:17">
      <c r="A537" s="44">
        <v>532</v>
      </c>
      <c r="B537" s="45" t="s">
        <v>110</v>
      </c>
      <c r="C537" s="45" t="s">
        <v>429</v>
      </c>
      <c r="D537" s="46">
        <v>2768344.9067</v>
      </c>
      <c r="E537" s="46">
        <v>1652055.0092</v>
      </c>
      <c r="F537" s="47">
        <f t="shared" si="8"/>
        <v>4420399.9159</v>
      </c>
      <c r="G537" s="48">
        <f>'LGCs Details'!E533-'ECOLOGY TO INDIVIDUAL LGCS'!D537</f>
        <v>92278163.5563</v>
      </c>
      <c r="H537" s="48">
        <v>0</v>
      </c>
      <c r="I537" s="50">
        <v>55068500.3068</v>
      </c>
      <c r="J537" s="50">
        <v>5395973.3621</v>
      </c>
      <c r="K537" s="50">
        <v>4420399.9159</v>
      </c>
      <c r="M537" s="48">
        <v>113768198.881</v>
      </c>
      <c r="N537" s="48"/>
      <c r="O537" s="50"/>
      <c r="P537" s="50"/>
      <c r="Q537" s="50"/>
    </row>
    <row r="538" ht="18.75" spans="1:17">
      <c r="A538" s="44">
        <v>533</v>
      </c>
      <c r="B538" s="45" t="s">
        <v>111</v>
      </c>
      <c r="C538" s="45" t="s">
        <v>433</v>
      </c>
      <c r="D538" s="46">
        <v>3044000.9618</v>
      </c>
      <c r="E538" s="46">
        <v>1816557.2595</v>
      </c>
      <c r="F538" s="47">
        <f t="shared" si="8"/>
        <v>4860558.2213</v>
      </c>
      <c r="G538" s="48">
        <f>'LGCs Details'!E534-'ECOLOGY TO INDIVIDUAL LGCS'!D538</f>
        <v>101466698.7269</v>
      </c>
      <c r="H538" s="48">
        <v>0</v>
      </c>
      <c r="I538" s="50">
        <v>60551908.6491</v>
      </c>
      <c r="J538" s="50">
        <v>5809559.974</v>
      </c>
      <c r="K538" s="50">
        <v>4860558.2213</v>
      </c>
      <c r="M538" s="48">
        <v>130353271.681</v>
      </c>
      <c r="N538" s="48"/>
      <c r="O538" s="50"/>
      <c r="P538" s="50"/>
      <c r="Q538" s="50"/>
    </row>
    <row r="539" ht="18.75" spans="1:17">
      <c r="A539" s="44">
        <v>534</v>
      </c>
      <c r="B539" s="45" t="s">
        <v>111</v>
      </c>
      <c r="C539" s="45" t="s">
        <v>435</v>
      </c>
      <c r="D539" s="46">
        <v>2613482.3762</v>
      </c>
      <c r="E539" s="46">
        <v>1559638.2664</v>
      </c>
      <c r="F539" s="47">
        <f t="shared" si="8"/>
        <v>4173120.6426</v>
      </c>
      <c r="G539" s="48">
        <f>'LGCs Details'!E535-'ECOLOGY TO INDIVIDUAL LGCS'!D539</f>
        <v>87116079.2072</v>
      </c>
      <c r="H539" s="48">
        <v>0</v>
      </c>
      <c r="I539" s="50">
        <v>51987942.2137</v>
      </c>
      <c r="J539" s="50">
        <v>4907894.2337</v>
      </c>
      <c r="K539" s="50">
        <v>4173120.6426</v>
      </c>
      <c r="M539" s="48">
        <v>108165901.2314</v>
      </c>
      <c r="N539" s="48"/>
      <c r="O539" s="50"/>
      <c r="P539" s="50"/>
      <c r="Q539" s="50"/>
    </row>
    <row r="540" ht="18.75" spans="1:17">
      <c r="A540" s="44">
        <v>535</v>
      </c>
      <c r="B540" s="45" t="s">
        <v>111</v>
      </c>
      <c r="C540" s="45" t="s">
        <v>437</v>
      </c>
      <c r="D540" s="46">
        <v>2992979.8915</v>
      </c>
      <c r="E540" s="46">
        <v>1786109.603</v>
      </c>
      <c r="F540" s="47">
        <f t="shared" si="8"/>
        <v>4779089.4945</v>
      </c>
      <c r="G540" s="48">
        <f>'LGCs Details'!E536-'ECOLOGY TO INDIVIDUAL LGCS'!D540</f>
        <v>99765996.3843</v>
      </c>
      <c r="H540" s="48">
        <v>0</v>
      </c>
      <c r="I540" s="50">
        <v>59536986.7666</v>
      </c>
      <c r="J540" s="50">
        <v>6469727.3002</v>
      </c>
      <c r="K540" s="50">
        <v>4779089.4945</v>
      </c>
      <c r="M540" s="48">
        <v>146598068.807</v>
      </c>
      <c r="N540" s="48"/>
      <c r="O540" s="50"/>
      <c r="P540" s="50"/>
      <c r="Q540" s="50"/>
    </row>
    <row r="541" ht="18.75" spans="1:17">
      <c r="A541" s="44">
        <v>536</v>
      </c>
      <c r="B541" s="45" t="s">
        <v>111</v>
      </c>
      <c r="C541" s="45" t="s">
        <v>439</v>
      </c>
      <c r="D541" s="46">
        <v>4872131.6037</v>
      </c>
      <c r="E541" s="46">
        <v>2907524.0596</v>
      </c>
      <c r="F541" s="47">
        <f t="shared" si="8"/>
        <v>7779655.6633</v>
      </c>
      <c r="G541" s="48">
        <f>'LGCs Details'!E537-'ECOLOGY TO INDIVIDUAL LGCS'!D541</f>
        <v>162404386.7915</v>
      </c>
      <c r="H541" s="48">
        <v>0</v>
      </c>
      <c r="I541" s="50">
        <v>96917468.6533</v>
      </c>
      <c r="J541" s="50">
        <v>6276050.8274</v>
      </c>
      <c r="K541" s="50">
        <v>7779655.6633</v>
      </c>
      <c r="M541" s="48">
        <v>141832254.3156</v>
      </c>
      <c r="N541" s="48"/>
      <c r="O541" s="50"/>
      <c r="P541" s="50"/>
      <c r="Q541" s="50"/>
    </row>
    <row r="542" ht="18.75" spans="1:17">
      <c r="A542" s="44">
        <v>537</v>
      </c>
      <c r="B542" s="45" t="s">
        <v>111</v>
      </c>
      <c r="C542" s="45" t="s">
        <v>441</v>
      </c>
      <c r="D542" s="46">
        <v>2924524.7776</v>
      </c>
      <c r="E542" s="46">
        <v>1745257.8964</v>
      </c>
      <c r="F542" s="47">
        <f t="shared" si="8"/>
        <v>4669782.674</v>
      </c>
      <c r="G542" s="48">
        <f>'LGCs Details'!E538-'ECOLOGY TO INDIVIDUAL LGCS'!D542</f>
        <v>97484159.2525</v>
      </c>
      <c r="H542" s="48">
        <v>0</v>
      </c>
      <c r="I542" s="50">
        <v>58175263.213</v>
      </c>
      <c r="J542" s="50">
        <v>5982168.0393</v>
      </c>
      <c r="K542" s="50">
        <v>4669782.674</v>
      </c>
      <c r="M542" s="48">
        <v>134600653.9595</v>
      </c>
      <c r="N542" s="48"/>
      <c r="O542" s="50"/>
      <c r="P542" s="50"/>
      <c r="Q542" s="50"/>
    </row>
    <row r="543" ht="18.75" spans="1:17">
      <c r="A543" s="44">
        <v>538</v>
      </c>
      <c r="B543" s="45" t="s">
        <v>111</v>
      </c>
      <c r="C543" s="45" t="s">
        <v>443</v>
      </c>
      <c r="D543" s="46">
        <v>3080144.4191</v>
      </c>
      <c r="E543" s="46">
        <v>1838126.4576</v>
      </c>
      <c r="F543" s="47">
        <f t="shared" si="8"/>
        <v>4918270.8767</v>
      </c>
      <c r="G543" s="48">
        <f>'LGCs Details'!E539-'ECOLOGY TO INDIVIDUAL LGCS'!D543</f>
        <v>102671480.6379</v>
      </c>
      <c r="H543" s="48">
        <v>0</v>
      </c>
      <c r="I543" s="50">
        <v>61270881.9195</v>
      </c>
      <c r="J543" s="50">
        <v>6136980.2273</v>
      </c>
      <c r="K543" s="50">
        <v>4918270.8767</v>
      </c>
      <c r="M543" s="48">
        <v>138410131.4778</v>
      </c>
      <c r="N543" s="48"/>
      <c r="O543" s="50"/>
      <c r="P543" s="50"/>
      <c r="Q543" s="50"/>
    </row>
    <row r="544" ht="18.75" spans="1:17">
      <c r="A544" s="44">
        <v>539</v>
      </c>
      <c r="B544" s="45" t="s">
        <v>111</v>
      </c>
      <c r="C544" s="45" t="s">
        <v>445</v>
      </c>
      <c r="D544" s="46">
        <v>2917474.8462</v>
      </c>
      <c r="E544" s="46">
        <v>1741050.7348</v>
      </c>
      <c r="F544" s="47">
        <f t="shared" si="8"/>
        <v>4658525.581</v>
      </c>
      <c r="G544" s="48">
        <f>'LGCs Details'!E540-'ECOLOGY TO INDIVIDUAL LGCS'!D544</f>
        <v>97249161.5416</v>
      </c>
      <c r="H544" s="48">
        <v>0</v>
      </c>
      <c r="I544" s="50">
        <v>58035024.4933</v>
      </c>
      <c r="J544" s="50">
        <v>5744575.1634</v>
      </c>
      <c r="K544" s="50">
        <v>4658525.581</v>
      </c>
      <c r="M544" s="48">
        <v>128754184.5666</v>
      </c>
      <c r="N544" s="48"/>
      <c r="O544" s="50"/>
      <c r="P544" s="50"/>
      <c r="Q544" s="50"/>
    </row>
    <row r="545" ht="18.75" spans="1:17">
      <c r="A545" s="44">
        <v>540</v>
      </c>
      <c r="B545" s="45" t="s">
        <v>111</v>
      </c>
      <c r="C545" s="45" t="s">
        <v>447</v>
      </c>
      <c r="D545" s="46">
        <v>2606948.6193</v>
      </c>
      <c r="E545" s="46">
        <v>1555739.1403</v>
      </c>
      <c r="F545" s="47">
        <f t="shared" si="8"/>
        <v>4162687.7596</v>
      </c>
      <c r="G545" s="48">
        <f>'LGCs Details'!E541-'ECOLOGY TO INDIVIDUAL LGCS'!D545</f>
        <v>86898287.3104</v>
      </c>
      <c r="H545" s="48">
        <v>0</v>
      </c>
      <c r="I545" s="50">
        <v>51857971.3444</v>
      </c>
      <c r="J545" s="50">
        <v>5308731.4381</v>
      </c>
      <c r="K545" s="50">
        <v>4162687.7596</v>
      </c>
      <c r="M545" s="48">
        <v>118029338.5861</v>
      </c>
      <c r="N545" s="48"/>
      <c r="O545" s="50"/>
      <c r="P545" s="50"/>
      <c r="Q545" s="50"/>
    </row>
    <row r="546" ht="18.75" spans="1:17">
      <c r="A546" s="44">
        <v>541</v>
      </c>
      <c r="B546" s="45" t="s">
        <v>111</v>
      </c>
      <c r="C546" s="45" t="s">
        <v>449</v>
      </c>
      <c r="D546" s="46">
        <v>2813047.634</v>
      </c>
      <c r="E546" s="46">
        <v>1678732.0914</v>
      </c>
      <c r="F546" s="47">
        <f t="shared" si="8"/>
        <v>4491779.7254</v>
      </c>
      <c r="G546" s="48">
        <f>'LGCs Details'!E542-'ECOLOGY TO INDIVIDUAL LGCS'!D546</f>
        <v>93768254.466</v>
      </c>
      <c r="H546" s="48">
        <v>0</v>
      </c>
      <c r="I546" s="50">
        <v>55957736.3791</v>
      </c>
      <c r="J546" s="50">
        <v>5681393.8276</v>
      </c>
      <c r="K546" s="50">
        <v>4491779.7254</v>
      </c>
      <c r="M546" s="48">
        <v>127199475.7198</v>
      </c>
      <c r="N546" s="48"/>
      <c r="O546" s="50"/>
      <c r="P546" s="50"/>
      <c r="Q546" s="50"/>
    </row>
    <row r="547" ht="18.75" spans="1:17">
      <c r="A547" s="44">
        <v>542</v>
      </c>
      <c r="B547" s="45" t="s">
        <v>111</v>
      </c>
      <c r="C547" s="45" t="s">
        <v>451</v>
      </c>
      <c r="D547" s="46">
        <v>3097955.6505</v>
      </c>
      <c r="E547" s="46">
        <v>1848755.6006</v>
      </c>
      <c r="F547" s="47">
        <f t="shared" si="8"/>
        <v>4946711.2511</v>
      </c>
      <c r="G547" s="48">
        <f>'LGCs Details'!E543-'ECOLOGY TO INDIVIDUAL LGCS'!D547</f>
        <v>103265188.3493</v>
      </c>
      <c r="H547" s="48">
        <v>0</v>
      </c>
      <c r="I547" s="50">
        <v>61625186.687</v>
      </c>
      <c r="J547" s="50">
        <v>6036929.1781</v>
      </c>
      <c r="K547" s="50">
        <v>4946711.2511</v>
      </c>
      <c r="M547" s="48">
        <v>135948166.2587</v>
      </c>
      <c r="N547" s="48"/>
      <c r="O547" s="50"/>
      <c r="P547" s="50"/>
      <c r="Q547" s="50"/>
    </row>
    <row r="548" ht="18.75" spans="1:17">
      <c r="A548" s="44">
        <v>543</v>
      </c>
      <c r="B548" s="45" t="s">
        <v>111</v>
      </c>
      <c r="C548" s="45" t="s">
        <v>453</v>
      </c>
      <c r="D548" s="46">
        <v>3026066.6791</v>
      </c>
      <c r="E548" s="46">
        <v>1805854.6835</v>
      </c>
      <c r="F548" s="47">
        <f t="shared" si="8"/>
        <v>4831921.3626</v>
      </c>
      <c r="G548" s="48">
        <f>'LGCs Details'!E544-'ECOLOGY TO INDIVIDUAL LGCS'!D548</f>
        <v>100868889.3018</v>
      </c>
      <c r="H548" s="48">
        <v>0</v>
      </c>
      <c r="I548" s="50">
        <v>60195156.117</v>
      </c>
      <c r="J548" s="50">
        <v>5537486.0931</v>
      </c>
      <c r="K548" s="50">
        <v>4831921.3626</v>
      </c>
      <c r="M548" s="48">
        <v>123658325.0781</v>
      </c>
      <c r="N548" s="48"/>
      <c r="O548" s="50"/>
      <c r="P548" s="50"/>
      <c r="Q548" s="50"/>
    </row>
    <row r="549" ht="18.75" spans="1:17">
      <c r="A549" s="44">
        <v>544</v>
      </c>
      <c r="B549" s="45" t="s">
        <v>111</v>
      </c>
      <c r="C549" s="45" t="s">
        <v>455</v>
      </c>
      <c r="D549" s="46">
        <v>3521194.211</v>
      </c>
      <c r="E549" s="46">
        <v>2101330.1199</v>
      </c>
      <c r="F549" s="47">
        <f t="shared" si="8"/>
        <v>5622524.3309</v>
      </c>
      <c r="G549" s="48">
        <f>'LGCs Details'!E545-'ECOLOGY TO INDIVIDUAL LGCS'!D549</f>
        <v>117373140.3672</v>
      </c>
      <c r="H549" s="48">
        <v>0</v>
      </c>
      <c r="I549" s="50">
        <v>70044337.3299</v>
      </c>
      <c r="J549" s="50">
        <v>6729332.1236</v>
      </c>
      <c r="K549" s="50">
        <v>5622524.3309</v>
      </c>
      <c r="M549" s="48">
        <v>152986188.1819</v>
      </c>
      <c r="N549" s="48"/>
      <c r="O549" s="50"/>
      <c r="P549" s="50"/>
      <c r="Q549" s="50"/>
    </row>
    <row r="550" ht="18.75" spans="1:17">
      <c r="A550" s="44">
        <v>545</v>
      </c>
      <c r="B550" s="45" t="s">
        <v>111</v>
      </c>
      <c r="C550" s="45" t="s">
        <v>457</v>
      </c>
      <c r="D550" s="46">
        <v>3607009.4591</v>
      </c>
      <c r="E550" s="46">
        <v>2152541.7699</v>
      </c>
      <c r="F550" s="47">
        <f t="shared" si="8"/>
        <v>5759551.229</v>
      </c>
      <c r="G550" s="48">
        <f>'LGCs Details'!E546-'ECOLOGY TO INDIVIDUAL LGCS'!D550</f>
        <v>120233648.6371</v>
      </c>
      <c r="H550" s="48">
        <v>0</v>
      </c>
      <c r="I550" s="50">
        <v>71751392.3304</v>
      </c>
      <c r="J550" s="50">
        <v>6391759.8598</v>
      </c>
      <c r="K550" s="50">
        <v>5759551.229</v>
      </c>
      <c r="M550" s="48">
        <v>144679516.9446</v>
      </c>
      <c r="N550" s="48"/>
      <c r="O550" s="50"/>
      <c r="P550" s="50"/>
      <c r="Q550" s="50"/>
    </row>
    <row r="551" ht="18.75" spans="1:17">
      <c r="A551" s="44">
        <v>546</v>
      </c>
      <c r="B551" s="45" t="s">
        <v>111</v>
      </c>
      <c r="C551" s="45" t="s">
        <v>459</v>
      </c>
      <c r="D551" s="46">
        <v>3993916.7683</v>
      </c>
      <c r="E551" s="46">
        <v>2383435.0219</v>
      </c>
      <c r="F551" s="47">
        <f t="shared" si="8"/>
        <v>6377351.7902</v>
      </c>
      <c r="G551" s="48">
        <f>'LGCs Details'!E547-'ECOLOGY TO INDIVIDUAL LGCS'!D551</f>
        <v>133130558.9424</v>
      </c>
      <c r="H551" s="48">
        <v>0</v>
      </c>
      <c r="I551" s="50">
        <v>79447834.0642</v>
      </c>
      <c r="J551" s="50">
        <v>6604080.2013</v>
      </c>
      <c r="K551" s="50">
        <v>6377351.7902</v>
      </c>
      <c r="M551" s="48">
        <v>149904102.7989</v>
      </c>
      <c r="N551" s="48"/>
      <c r="O551" s="50"/>
      <c r="P551" s="50"/>
      <c r="Q551" s="50"/>
    </row>
    <row r="552" ht="18.75" spans="1:17">
      <c r="A552" s="44">
        <v>547</v>
      </c>
      <c r="B552" s="45" t="s">
        <v>111</v>
      </c>
      <c r="C552" s="45" t="s">
        <v>461</v>
      </c>
      <c r="D552" s="46">
        <v>4712573.4639</v>
      </c>
      <c r="E552" s="46">
        <v>2812305.1353</v>
      </c>
      <c r="F552" s="47">
        <f t="shared" si="8"/>
        <v>7524878.5992</v>
      </c>
      <c r="G552" s="48">
        <f>'LGCs Details'!E548-'ECOLOGY TO INDIVIDUAL LGCS'!D552</f>
        <v>157085782.1303</v>
      </c>
      <c r="H552" s="48">
        <v>0</v>
      </c>
      <c r="I552" s="50">
        <v>93743504.5091</v>
      </c>
      <c r="J552" s="50">
        <v>6790303.9042</v>
      </c>
      <c r="K552" s="50">
        <v>7524878.5992</v>
      </c>
      <c r="M552" s="48">
        <v>154486526.3034</v>
      </c>
      <c r="N552" s="48"/>
      <c r="O552" s="50"/>
      <c r="P552" s="50"/>
      <c r="Q552" s="50"/>
    </row>
    <row r="553" ht="18.75" spans="1:17">
      <c r="A553" s="44">
        <v>548</v>
      </c>
      <c r="B553" s="45" t="s">
        <v>111</v>
      </c>
      <c r="C553" s="45" t="s">
        <v>463</v>
      </c>
      <c r="D553" s="46">
        <v>2984624.5462</v>
      </c>
      <c r="E553" s="46">
        <v>1781123.4143</v>
      </c>
      <c r="F553" s="47">
        <f t="shared" si="8"/>
        <v>4765747.9605</v>
      </c>
      <c r="G553" s="48">
        <f>'LGCs Details'!E549-'ECOLOGY TO INDIVIDUAL LGCS'!D553</f>
        <v>99487484.8726</v>
      </c>
      <c r="H553" s="48">
        <v>0</v>
      </c>
      <c r="I553" s="50">
        <v>59370780.4759</v>
      </c>
      <c r="J553" s="50">
        <v>6627955.3413</v>
      </c>
      <c r="K553" s="50">
        <v>4765747.9605</v>
      </c>
      <c r="M553" s="48">
        <v>150491600.5276</v>
      </c>
      <c r="N553" s="48"/>
      <c r="O553" s="50"/>
      <c r="P553" s="50"/>
      <c r="Q553" s="50"/>
    </row>
    <row r="554" ht="18.75" spans="1:17">
      <c r="A554" s="44">
        <v>549</v>
      </c>
      <c r="B554" s="45" t="s">
        <v>111</v>
      </c>
      <c r="C554" s="45" t="s">
        <v>465</v>
      </c>
      <c r="D554" s="46">
        <v>4051033.5437</v>
      </c>
      <c r="E554" s="46">
        <v>2417520.3899</v>
      </c>
      <c r="F554" s="47">
        <f t="shared" si="8"/>
        <v>6468553.9336</v>
      </c>
      <c r="G554" s="48">
        <f>'LGCs Details'!E550-'ECOLOGY TO INDIVIDUAL LGCS'!D554</f>
        <v>135034451.4566</v>
      </c>
      <c r="H554" s="48">
        <v>0</v>
      </c>
      <c r="I554" s="50">
        <v>80584012.9982</v>
      </c>
      <c r="J554" s="50">
        <v>7147594.9554</v>
      </c>
      <c r="K554" s="50">
        <v>6468553.9336</v>
      </c>
      <c r="M554" s="48">
        <v>163278419.5267</v>
      </c>
      <c r="N554" s="48"/>
      <c r="O554" s="50"/>
      <c r="P554" s="50"/>
      <c r="Q554" s="50"/>
    </row>
    <row r="555" ht="18.75" spans="1:17">
      <c r="A555" s="44">
        <v>550</v>
      </c>
      <c r="B555" s="45" t="s">
        <v>111</v>
      </c>
      <c r="C555" s="45" t="s">
        <v>467</v>
      </c>
      <c r="D555" s="46">
        <v>2736386.1192</v>
      </c>
      <c r="E555" s="46">
        <v>1632983.0811</v>
      </c>
      <c r="F555" s="47">
        <f t="shared" si="8"/>
        <v>4369369.2003</v>
      </c>
      <c r="G555" s="48">
        <f>'LGCs Details'!E551-'ECOLOGY TO INDIVIDUAL LGCS'!D555</f>
        <v>91212870.6411</v>
      </c>
      <c r="H555" s="48">
        <v>0</v>
      </c>
      <c r="I555" s="50">
        <v>54432769.3715</v>
      </c>
      <c r="J555" s="50">
        <v>5460139.7168</v>
      </c>
      <c r="K555" s="50">
        <v>4369369.2003</v>
      </c>
      <c r="M555" s="48">
        <v>121755055.798</v>
      </c>
      <c r="N555" s="48"/>
      <c r="O555" s="50"/>
      <c r="P555" s="50"/>
      <c r="Q555" s="50"/>
    </row>
    <row r="556" ht="18.75" spans="1:17">
      <c r="A556" s="44">
        <v>551</v>
      </c>
      <c r="B556" s="45" t="s">
        <v>111</v>
      </c>
      <c r="C556" s="45" t="s">
        <v>469</v>
      </c>
      <c r="D556" s="46">
        <v>3149265.257</v>
      </c>
      <c r="E556" s="46">
        <v>1879375.4458</v>
      </c>
      <c r="F556" s="47">
        <f t="shared" si="8"/>
        <v>5028640.7028</v>
      </c>
      <c r="G556" s="48">
        <f>'LGCs Details'!E552-'ECOLOGY TO INDIVIDUAL LGCS'!D556</f>
        <v>104975508.5678</v>
      </c>
      <c r="H556" s="48">
        <v>0</v>
      </c>
      <c r="I556" s="50">
        <v>62645848.194</v>
      </c>
      <c r="J556" s="50">
        <v>6110286.4115</v>
      </c>
      <c r="K556" s="50">
        <v>5028640.7028</v>
      </c>
      <c r="M556" s="48">
        <v>137753274.3375</v>
      </c>
      <c r="N556" s="48"/>
      <c r="O556" s="50"/>
      <c r="P556" s="50"/>
      <c r="Q556" s="50"/>
    </row>
    <row r="557" ht="18.75" spans="1:17">
      <c r="A557" s="44">
        <v>552</v>
      </c>
      <c r="B557" s="45" t="s">
        <v>111</v>
      </c>
      <c r="C557" s="45" t="s">
        <v>471</v>
      </c>
      <c r="D557" s="46">
        <v>3632324.777</v>
      </c>
      <c r="E557" s="46">
        <v>2167649.099</v>
      </c>
      <c r="F557" s="47">
        <f t="shared" si="8"/>
        <v>5799973.876</v>
      </c>
      <c r="G557" s="48">
        <f>'LGCs Details'!E553-'ECOLOGY TO INDIVIDUAL LGCS'!D557</f>
        <v>121077492.565</v>
      </c>
      <c r="H557" s="48">
        <v>0</v>
      </c>
      <c r="I557" s="50">
        <v>72254969.968</v>
      </c>
      <c r="J557" s="50">
        <v>6395056.2773</v>
      </c>
      <c r="K557" s="50">
        <v>5799973.876</v>
      </c>
      <c r="M557" s="48">
        <v>144760632.1888</v>
      </c>
      <c r="N557" s="48"/>
      <c r="O557" s="50"/>
      <c r="P557" s="50"/>
      <c r="Q557" s="50"/>
    </row>
    <row r="558" ht="18.75" spans="1:17">
      <c r="A558" s="44">
        <v>553</v>
      </c>
      <c r="B558" s="45" t="s">
        <v>111</v>
      </c>
      <c r="C558" s="45" t="s">
        <v>473</v>
      </c>
      <c r="D558" s="46">
        <v>3417038.7116</v>
      </c>
      <c r="E558" s="46">
        <v>2039173.6256</v>
      </c>
      <c r="F558" s="47">
        <f t="shared" si="8"/>
        <v>5456212.3372</v>
      </c>
      <c r="G558" s="48">
        <f>'LGCs Details'!E554-'ECOLOGY TO INDIVIDUAL LGCS'!D558</f>
        <v>113901290.3876</v>
      </c>
      <c r="H558" s="48">
        <v>0</v>
      </c>
      <c r="I558" s="50">
        <v>67972454.1854</v>
      </c>
      <c r="J558" s="50">
        <v>6324876.026</v>
      </c>
      <c r="K558" s="50">
        <v>5456212.3372</v>
      </c>
      <c r="M558" s="48">
        <v>143033700.3961</v>
      </c>
      <c r="N558" s="48"/>
      <c r="O558" s="50"/>
      <c r="P558" s="50"/>
      <c r="Q558" s="50"/>
    </row>
    <row r="559" ht="18.75" spans="1:17">
      <c r="A559" s="44">
        <v>554</v>
      </c>
      <c r="B559" s="45" t="s">
        <v>111</v>
      </c>
      <c r="C559" s="45" t="s">
        <v>475</v>
      </c>
      <c r="D559" s="46">
        <v>4039463.3097</v>
      </c>
      <c r="E559" s="46">
        <v>2410615.664</v>
      </c>
      <c r="F559" s="47">
        <f t="shared" si="8"/>
        <v>6450078.9737</v>
      </c>
      <c r="G559" s="48">
        <f>'LGCs Details'!E555-'ECOLOGY TO INDIVIDUAL LGCS'!D559</f>
        <v>134648776.9909</v>
      </c>
      <c r="H559" s="48">
        <v>0</v>
      </c>
      <c r="I559" s="50">
        <v>80353855.4655</v>
      </c>
      <c r="J559" s="50">
        <v>7033737.1719</v>
      </c>
      <c r="K559" s="50">
        <v>6450078.9737</v>
      </c>
      <c r="M559" s="48">
        <v>160476710.7486</v>
      </c>
      <c r="N559" s="48"/>
      <c r="O559" s="50"/>
      <c r="P559" s="50"/>
      <c r="Q559" s="50"/>
    </row>
    <row r="560" ht="18.75" spans="1:17">
      <c r="A560" s="44">
        <v>555</v>
      </c>
      <c r="B560" s="45" t="s">
        <v>111</v>
      </c>
      <c r="C560" s="45" t="s">
        <v>477</v>
      </c>
      <c r="D560" s="46">
        <v>2954160.9519</v>
      </c>
      <c r="E560" s="46">
        <v>1762943.7672</v>
      </c>
      <c r="F560" s="47">
        <f t="shared" si="8"/>
        <v>4717104.7191</v>
      </c>
      <c r="G560" s="48">
        <f>'LGCs Details'!E556-'ECOLOGY TO INDIVIDUAL LGCS'!D560</f>
        <v>98472031.7309</v>
      </c>
      <c r="H560" s="48">
        <v>0</v>
      </c>
      <c r="I560" s="50">
        <v>58764792.239</v>
      </c>
      <c r="J560" s="50">
        <v>6808888.0551</v>
      </c>
      <c r="K560" s="50">
        <v>4717104.7191</v>
      </c>
      <c r="M560" s="48">
        <v>154943828.1873</v>
      </c>
      <c r="N560" s="48"/>
      <c r="O560" s="50"/>
      <c r="P560" s="50"/>
      <c r="Q560" s="50"/>
    </row>
    <row r="561" ht="18.75" spans="1:17">
      <c r="A561" s="44">
        <v>556</v>
      </c>
      <c r="B561" s="45" t="s">
        <v>111</v>
      </c>
      <c r="C561" s="45" t="s">
        <v>479</v>
      </c>
      <c r="D561" s="46">
        <v>2404218.1087</v>
      </c>
      <c r="E561" s="46">
        <v>1434756.399</v>
      </c>
      <c r="F561" s="47">
        <f t="shared" si="8"/>
        <v>3838974.5077</v>
      </c>
      <c r="G561" s="48">
        <f>'LGCs Details'!E557-'ECOLOGY TO INDIVIDUAL LGCS'!D561</f>
        <v>80140603.6218</v>
      </c>
      <c r="H561" s="48">
        <v>0</v>
      </c>
      <c r="I561" s="50">
        <v>47825213.3014</v>
      </c>
      <c r="J561" s="50">
        <v>5219990.923</v>
      </c>
      <c r="K561" s="50">
        <v>3838974.5077</v>
      </c>
      <c r="M561" s="48">
        <v>115845692.7012</v>
      </c>
      <c r="N561" s="48"/>
      <c r="O561" s="50"/>
      <c r="P561" s="50"/>
      <c r="Q561" s="50"/>
    </row>
    <row r="562" ht="18.75" spans="1:17">
      <c r="A562" s="44">
        <v>557</v>
      </c>
      <c r="B562" s="45" t="s">
        <v>111</v>
      </c>
      <c r="C562" s="45" t="s">
        <v>481</v>
      </c>
      <c r="D562" s="46">
        <v>2679959.5573</v>
      </c>
      <c r="E562" s="46">
        <v>1599309.6093</v>
      </c>
      <c r="F562" s="47">
        <f t="shared" si="8"/>
        <v>4279269.1666</v>
      </c>
      <c r="G562" s="48">
        <f>'LGCs Details'!E558-'ECOLOGY TO INDIVIDUAL LGCS'!D562</f>
        <v>89331985.2423</v>
      </c>
      <c r="H562" s="48">
        <v>0</v>
      </c>
      <c r="I562" s="50">
        <v>53310320.3091</v>
      </c>
      <c r="J562" s="50">
        <v>5198958.346</v>
      </c>
      <c r="K562" s="50">
        <v>4279269.1666</v>
      </c>
      <c r="M562" s="48">
        <v>115328142.1758</v>
      </c>
      <c r="N562" s="48"/>
      <c r="O562" s="50"/>
      <c r="P562" s="50"/>
      <c r="Q562" s="50"/>
    </row>
    <row r="563" ht="37.5" spans="1:17">
      <c r="A563" s="44">
        <v>558</v>
      </c>
      <c r="B563" s="45" t="s">
        <v>112</v>
      </c>
      <c r="C563" s="45" t="s">
        <v>486</v>
      </c>
      <c r="D563" s="46">
        <v>3008830.1235</v>
      </c>
      <c r="E563" s="46">
        <v>1795568.4876</v>
      </c>
      <c r="F563" s="47">
        <f t="shared" si="8"/>
        <v>4804398.6111</v>
      </c>
      <c r="G563" s="48">
        <f>'LGCs Details'!E559-'ECOLOGY TO INDIVIDUAL LGCS'!D563</f>
        <v>100294337.4486</v>
      </c>
      <c r="H563" s="48">
        <v>0</v>
      </c>
      <c r="I563" s="50">
        <v>59852282.9206</v>
      </c>
      <c r="J563" s="50">
        <v>8159659.8373</v>
      </c>
      <c r="K563" s="50">
        <v>4804398.6111</v>
      </c>
      <c r="M563" s="48">
        <v>155515543.0906</v>
      </c>
      <c r="N563" s="48"/>
      <c r="O563" s="50"/>
      <c r="P563" s="50"/>
      <c r="Q563" s="50"/>
    </row>
    <row r="564" ht="37.5" spans="1:17">
      <c r="A564" s="44">
        <v>559</v>
      </c>
      <c r="B564" s="45" t="s">
        <v>112</v>
      </c>
      <c r="C564" s="45" t="s">
        <v>488</v>
      </c>
      <c r="D564" s="46">
        <v>3106156.7185</v>
      </c>
      <c r="E564" s="46">
        <v>1853649.7218</v>
      </c>
      <c r="F564" s="47">
        <f t="shared" si="8"/>
        <v>4959806.4403</v>
      </c>
      <c r="G564" s="48">
        <f>'LGCs Details'!E560-'ECOLOGY TO INDIVIDUAL LGCS'!D564</f>
        <v>103538557.285</v>
      </c>
      <c r="H564" s="48">
        <v>0</v>
      </c>
      <c r="I564" s="50">
        <v>61788324.0615</v>
      </c>
      <c r="J564" s="50">
        <v>8744284.2621</v>
      </c>
      <c r="K564" s="50">
        <v>4959806.4403</v>
      </c>
      <c r="M564" s="48">
        <v>169901449.2042</v>
      </c>
      <c r="N564" s="48"/>
      <c r="O564" s="50"/>
      <c r="P564" s="50"/>
      <c r="Q564" s="50"/>
    </row>
    <row r="565" ht="18.75" spans="1:17">
      <c r="A565" s="44">
        <v>560</v>
      </c>
      <c r="B565" s="45" t="s">
        <v>112</v>
      </c>
      <c r="C565" s="45" t="s">
        <v>490</v>
      </c>
      <c r="D565" s="46">
        <v>4774265.7042</v>
      </c>
      <c r="E565" s="46">
        <v>2849120.9867</v>
      </c>
      <c r="F565" s="47">
        <f t="shared" si="8"/>
        <v>7623386.6909</v>
      </c>
      <c r="G565" s="48">
        <f>'LGCs Details'!E561-'ECOLOGY TO INDIVIDUAL LGCS'!D565</f>
        <v>159142190.141</v>
      </c>
      <c r="H565" s="48">
        <v>0</v>
      </c>
      <c r="I565" s="50">
        <v>94970699.555</v>
      </c>
      <c r="J565" s="50">
        <v>12044129.5794</v>
      </c>
      <c r="K565" s="50">
        <v>7623386.6909</v>
      </c>
      <c r="M565" s="48">
        <v>251101041.4817</v>
      </c>
      <c r="N565" s="48"/>
      <c r="O565" s="50"/>
      <c r="P565" s="50"/>
      <c r="Q565" s="50"/>
    </row>
    <row r="566" ht="18.75" spans="1:17">
      <c r="A566" s="44">
        <v>561</v>
      </c>
      <c r="B566" s="45" t="s">
        <v>112</v>
      </c>
      <c r="C566" s="45" t="s">
        <v>492</v>
      </c>
      <c r="D566" s="46">
        <v>3139119.7795</v>
      </c>
      <c r="E566" s="46">
        <v>1873320.9665</v>
      </c>
      <c r="F566" s="47">
        <f t="shared" si="8"/>
        <v>5012440.746</v>
      </c>
      <c r="G566" s="48">
        <f>'LGCs Details'!E562-'ECOLOGY TO INDIVIDUAL LGCS'!D566</f>
        <v>104637325.9828</v>
      </c>
      <c r="H566" s="48">
        <v>0</v>
      </c>
      <c r="I566" s="50">
        <v>62444032.2164</v>
      </c>
      <c r="J566" s="50">
        <v>7926724.9427</v>
      </c>
      <c r="K566" s="50">
        <v>5012440.746</v>
      </c>
      <c r="M566" s="48">
        <v>149783693.0644</v>
      </c>
      <c r="N566" s="48"/>
      <c r="O566" s="50"/>
      <c r="P566" s="50"/>
      <c r="Q566" s="50"/>
    </row>
    <row r="567" ht="18.75" spans="1:17">
      <c r="A567" s="44">
        <v>562</v>
      </c>
      <c r="B567" s="45" t="s">
        <v>112</v>
      </c>
      <c r="C567" s="45" t="s">
        <v>494</v>
      </c>
      <c r="D567" s="46">
        <v>2813212.1707</v>
      </c>
      <c r="E567" s="46">
        <v>1678830.2813</v>
      </c>
      <c r="F567" s="47">
        <f t="shared" si="8"/>
        <v>4492042.452</v>
      </c>
      <c r="G567" s="48">
        <f>'LGCs Details'!E563-'ECOLOGY TO INDIVIDUAL LGCS'!D567</f>
        <v>93773739.0222</v>
      </c>
      <c r="H567" s="48">
        <v>0</v>
      </c>
      <c r="I567" s="50">
        <v>55961009.3775</v>
      </c>
      <c r="J567" s="50">
        <v>7771745.5451</v>
      </c>
      <c r="K567" s="50">
        <v>4492042.452</v>
      </c>
      <c r="M567" s="48">
        <v>145970101.0048</v>
      </c>
      <c r="N567" s="48"/>
      <c r="O567" s="50"/>
      <c r="P567" s="50"/>
      <c r="Q567" s="50"/>
    </row>
    <row r="568" ht="18.75" spans="1:17">
      <c r="A568" s="44">
        <v>563</v>
      </c>
      <c r="B568" s="45" t="s">
        <v>112</v>
      </c>
      <c r="C568" s="45" t="s">
        <v>496</v>
      </c>
      <c r="D568" s="46">
        <v>2139939.5796</v>
      </c>
      <c r="E568" s="46">
        <v>1277043.8732</v>
      </c>
      <c r="F568" s="47">
        <f t="shared" si="8"/>
        <v>3416983.4528</v>
      </c>
      <c r="G568" s="48">
        <f>'LGCs Details'!E564-'ECOLOGY TO INDIVIDUAL LGCS'!D568</f>
        <v>71331319.3204</v>
      </c>
      <c r="H568" s="48">
        <v>0</v>
      </c>
      <c r="I568" s="50">
        <v>42568129.1054</v>
      </c>
      <c r="J568" s="50">
        <v>6413836.5102</v>
      </c>
      <c r="K568" s="50">
        <v>3416983.4528</v>
      </c>
      <c r="M568" s="48">
        <v>112555910.5275</v>
      </c>
      <c r="N568" s="48"/>
      <c r="O568" s="50"/>
      <c r="P568" s="50"/>
      <c r="Q568" s="50"/>
    </row>
    <row r="569" ht="18.75" spans="1:17">
      <c r="A569" s="44">
        <v>564</v>
      </c>
      <c r="B569" s="45" t="s">
        <v>112</v>
      </c>
      <c r="C569" s="45" t="s">
        <v>498</v>
      </c>
      <c r="D569" s="46">
        <v>2084679.3043</v>
      </c>
      <c r="E569" s="46">
        <v>1244066.4019</v>
      </c>
      <c r="F569" s="47">
        <f t="shared" si="8"/>
        <v>3328745.7062</v>
      </c>
      <c r="G569" s="48">
        <f>'LGCs Details'!E565-'ECOLOGY TO INDIVIDUAL LGCS'!D569</f>
        <v>69489310.1421</v>
      </c>
      <c r="H569" s="48">
        <v>0</v>
      </c>
      <c r="I569" s="50">
        <v>41468880.0622</v>
      </c>
      <c r="J569" s="50">
        <v>6470628.0512</v>
      </c>
      <c r="K569" s="50">
        <v>3328745.7062</v>
      </c>
      <c r="M569" s="48">
        <v>113953385.1147</v>
      </c>
      <c r="N569" s="48"/>
      <c r="O569" s="50"/>
      <c r="P569" s="50"/>
      <c r="Q569" s="50"/>
    </row>
    <row r="570" ht="18.75" spans="1:17">
      <c r="A570" s="44">
        <v>565</v>
      </c>
      <c r="B570" s="45" t="s">
        <v>112</v>
      </c>
      <c r="C570" s="45" t="s">
        <v>500</v>
      </c>
      <c r="D570" s="46">
        <v>4681059.0315</v>
      </c>
      <c r="E570" s="46">
        <v>2793498.3833</v>
      </c>
      <c r="F570" s="47">
        <f t="shared" si="8"/>
        <v>7474557.4148</v>
      </c>
      <c r="G570" s="48">
        <f>'LGCs Details'!E566-'ECOLOGY TO INDIVIDUAL LGCS'!D570</f>
        <v>156035301.0499</v>
      </c>
      <c r="H570" s="48">
        <v>0</v>
      </c>
      <c r="I570" s="50">
        <v>93116612.778</v>
      </c>
      <c r="J570" s="50">
        <v>12023491.1393</v>
      </c>
      <c r="K570" s="50">
        <v>7474557.4148</v>
      </c>
      <c r="M570" s="48">
        <v>250593189.5181</v>
      </c>
      <c r="N570" s="48"/>
      <c r="O570" s="50"/>
      <c r="P570" s="50"/>
      <c r="Q570" s="50"/>
    </row>
    <row r="571" ht="18.75" spans="1:17">
      <c r="A571" s="44">
        <v>566</v>
      </c>
      <c r="B571" s="45" t="s">
        <v>112</v>
      </c>
      <c r="C571" s="45" t="s">
        <v>502</v>
      </c>
      <c r="D571" s="46">
        <v>2785812.2037</v>
      </c>
      <c r="E571" s="46">
        <v>1662478.9038</v>
      </c>
      <c r="F571" s="47">
        <f t="shared" si="8"/>
        <v>4448291.1075</v>
      </c>
      <c r="G571" s="48">
        <f>'LGCs Details'!E567-'ECOLOGY TO INDIVIDUAL LGCS'!D571</f>
        <v>92860406.7891</v>
      </c>
      <c r="H571" s="48">
        <v>0</v>
      </c>
      <c r="I571" s="50">
        <v>55415963.4596</v>
      </c>
      <c r="J571" s="50">
        <v>7071209.0477</v>
      </c>
      <c r="K571" s="50">
        <v>4448291.1075</v>
      </c>
      <c r="M571" s="48">
        <v>128731936.0334</v>
      </c>
      <c r="N571" s="48"/>
      <c r="O571" s="50"/>
      <c r="P571" s="50"/>
      <c r="Q571" s="50"/>
    </row>
    <row r="572" ht="18.75" spans="1:17">
      <c r="A572" s="44">
        <v>567</v>
      </c>
      <c r="B572" s="45" t="s">
        <v>112</v>
      </c>
      <c r="C572" s="45" t="s">
        <v>504</v>
      </c>
      <c r="D572" s="46">
        <v>3480599.9487</v>
      </c>
      <c r="E572" s="46">
        <v>2077104.8313</v>
      </c>
      <c r="F572" s="47">
        <f t="shared" si="8"/>
        <v>5557704.78</v>
      </c>
      <c r="G572" s="48">
        <f>'LGCs Details'!E568-'ECOLOGY TO INDIVIDUAL LGCS'!D572</f>
        <v>116019998.2912</v>
      </c>
      <c r="H572" s="48">
        <v>0</v>
      </c>
      <c r="I572" s="50">
        <v>69236827.7094</v>
      </c>
      <c r="J572" s="50">
        <v>9151057.4067</v>
      </c>
      <c r="K572" s="50">
        <v>5557704.78</v>
      </c>
      <c r="M572" s="48">
        <v>179910952.7776</v>
      </c>
      <c r="N572" s="48"/>
      <c r="O572" s="50"/>
      <c r="P572" s="50"/>
      <c r="Q572" s="50"/>
    </row>
    <row r="573" ht="18.75" spans="1:17">
      <c r="A573" s="44">
        <v>568</v>
      </c>
      <c r="B573" s="45" t="s">
        <v>112</v>
      </c>
      <c r="C573" s="45" t="s">
        <v>506</v>
      </c>
      <c r="D573" s="46">
        <v>2685284.3836</v>
      </c>
      <c r="E573" s="46">
        <v>1602487.2863</v>
      </c>
      <c r="F573" s="47">
        <f t="shared" si="8"/>
        <v>4287771.6699</v>
      </c>
      <c r="G573" s="48">
        <f>'LGCs Details'!E569-'ECOLOGY TO INDIVIDUAL LGCS'!D573</f>
        <v>89509479.4529</v>
      </c>
      <c r="H573" s="48">
        <v>0</v>
      </c>
      <c r="I573" s="50">
        <v>53416242.8764</v>
      </c>
      <c r="J573" s="50">
        <v>7594766.1435</v>
      </c>
      <c r="K573" s="50">
        <v>4287771.6699</v>
      </c>
      <c r="M573" s="48">
        <v>141615152.8589</v>
      </c>
      <c r="N573" s="48"/>
      <c r="O573" s="50"/>
      <c r="P573" s="50"/>
      <c r="Q573" s="50"/>
    </row>
    <row r="574" ht="18.75" spans="1:17">
      <c r="A574" s="44">
        <v>569</v>
      </c>
      <c r="B574" s="45" t="s">
        <v>112</v>
      </c>
      <c r="C574" s="45" t="s">
        <v>508</v>
      </c>
      <c r="D574" s="46">
        <v>2426036.9781</v>
      </c>
      <c r="E574" s="46">
        <v>1447777.1655</v>
      </c>
      <c r="F574" s="47">
        <f t="shared" si="8"/>
        <v>3873814.1436</v>
      </c>
      <c r="G574" s="48">
        <f>'LGCs Details'!E570-'ECOLOGY TO INDIVIDUAL LGCS'!D574</f>
        <v>80867899.2708</v>
      </c>
      <c r="H574" s="48">
        <v>0</v>
      </c>
      <c r="I574" s="50">
        <v>48259238.8511</v>
      </c>
      <c r="J574" s="50">
        <v>7173194.9507</v>
      </c>
      <c r="K574" s="50">
        <v>3873814.1436</v>
      </c>
      <c r="M574" s="48">
        <v>131241512.3741</v>
      </c>
      <c r="N574" s="48"/>
      <c r="O574" s="50"/>
      <c r="P574" s="50"/>
      <c r="Q574" s="50"/>
    </row>
    <row r="575" ht="37.5" spans="1:17">
      <c r="A575" s="44">
        <v>570</v>
      </c>
      <c r="B575" s="45" t="s">
        <v>112</v>
      </c>
      <c r="C575" s="45" t="s">
        <v>510</v>
      </c>
      <c r="D575" s="46">
        <v>2187698.204</v>
      </c>
      <c r="E575" s="46">
        <v>1305544.6118</v>
      </c>
      <c r="F575" s="47">
        <f t="shared" si="8"/>
        <v>3493242.8158</v>
      </c>
      <c r="G575" s="48">
        <f>'LGCs Details'!E571-'ECOLOGY TO INDIVIDUAL LGCS'!D575</f>
        <v>72923273.4677</v>
      </c>
      <c r="H575" s="48">
        <v>0</v>
      </c>
      <c r="I575" s="50">
        <v>43518153.7274</v>
      </c>
      <c r="J575" s="50">
        <v>6562868.0241</v>
      </c>
      <c r="K575" s="50">
        <v>3493242.8158</v>
      </c>
      <c r="M575" s="48">
        <v>116223142.4726</v>
      </c>
      <c r="N575" s="48"/>
      <c r="O575" s="50"/>
      <c r="P575" s="50"/>
      <c r="Q575" s="50"/>
    </row>
    <row r="576" ht="18.75" spans="1:17">
      <c r="A576" s="44">
        <v>571</v>
      </c>
      <c r="B576" s="45" t="s">
        <v>112</v>
      </c>
      <c r="C576" s="45" t="s">
        <v>512</v>
      </c>
      <c r="D576" s="46">
        <v>2515036.9106</v>
      </c>
      <c r="E576" s="46">
        <v>1500889.328</v>
      </c>
      <c r="F576" s="47">
        <f t="shared" si="8"/>
        <v>4015926.2386</v>
      </c>
      <c r="G576" s="48">
        <f>'LGCs Details'!E572-'ECOLOGY TO INDIVIDUAL LGCS'!D576</f>
        <v>83834563.6882</v>
      </c>
      <c r="H576" s="48">
        <v>0</v>
      </c>
      <c r="I576" s="50">
        <v>50029644.2653</v>
      </c>
      <c r="J576" s="50">
        <v>6737040.6933</v>
      </c>
      <c r="K576" s="50">
        <v>4015926.2386</v>
      </c>
      <c r="M576" s="48">
        <v>120509025.1026</v>
      </c>
      <c r="N576" s="48"/>
      <c r="O576" s="50"/>
      <c r="P576" s="50"/>
      <c r="Q576" s="50"/>
    </row>
    <row r="577" ht="18.75" spans="1:17">
      <c r="A577" s="44">
        <v>572</v>
      </c>
      <c r="B577" s="45" t="s">
        <v>112</v>
      </c>
      <c r="C577" s="45" t="s">
        <v>514</v>
      </c>
      <c r="D577" s="46">
        <v>2634295.2789</v>
      </c>
      <c r="E577" s="46">
        <v>1572058.7058</v>
      </c>
      <c r="F577" s="47">
        <f t="shared" si="8"/>
        <v>4206353.9847</v>
      </c>
      <c r="G577" s="48">
        <f>'LGCs Details'!E573-'ECOLOGY TO INDIVIDUAL LGCS'!D577</f>
        <v>87809842.6297</v>
      </c>
      <c r="H577" s="48">
        <v>0</v>
      </c>
      <c r="I577" s="50">
        <v>52401956.8599</v>
      </c>
      <c r="J577" s="50">
        <v>7551697.732</v>
      </c>
      <c r="K577" s="50">
        <v>4206353.9847</v>
      </c>
      <c r="M577" s="48">
        <v>140555364.56</v>
      </c>
      <c r="N577" s="48"/>
      <c r="O577" s="50"/>
      <c r="P577" s="50"/>
      <c r="Q577" s="50"/>
    </row>
    <row r="578" ht="37.5" spans="1:17">
      <c r="A578" s="44">
        <v>573</v>
      </c>
      <c r="B578" s="45" t="s">
        <v>112</v>
      </c>
      <c r="C578" s="45" t="s">
        <v>516</v>
      </c>
      <c r="D578" s="46">
        <v>3194090.9494</v>
      </c>
      <c r="E578" s="46">
        <v>1906125.9094</v>
      </c>
      <c r="F578" s="47">
        <f t="shared" si="8"/>
        <v>5100216.8588</v>
      </c>
      <c r="G578" s="48">
        <f>'LGCs Details'!E574-'ECOLOGY TO INDIVIDUAL LGCS'!D578</f>
        <v>106469698.3143</v>
      </c>
      <c r="H578" s="48">
        <v>0</v>
      </c>
      <c r="I578" s="50">
        <v>63537530.314</v>
      </c>
      <c r="J578" s="50">
        <v>8488369.9931</v>
      </c>
      <c r="K578" s="50">
        <v>5100216.8588</v>
      </c>
      <c r="M578" s="48">
        <v>163604143.6352</v>
      </c>
      <c r="N578" s="48"/>
      <c r="O578" s="50"/>
      <c r="P578" s="50"/>
      <c r="Q578" s="50"/>
    </row>
    <row r="579" ht="18.75" spans="1:17">
      <c r="A579" s="44">
        <v>574</v>
      </c>
      <c r="B579" s="45" t="s">
        <v>112</v>
      </c>
      <c r="C579" s="45" t="s">
        <v>518</v>
      </c>
      <c r="D579" s="46">
        <v>2681375.5633</v>
      </c>
      <c r="E579" s="46">
        <v>1600154.634</v>
      </c>
      <c r="F579" s="47">
        <f t="shared" si="8"/>
        <v>4281530.1973</v>
      </c>
      <c r="G579" s="48">
        <f>'LGCs Details'!E575-'ECOLOGY TO INDIVIDUAL LGCS'!D579</f>
        <v>89379185.4444</v>
      </c>
      <c r="H579" s="48">
        <v>0</v>
      </c>
      <c r="I579" s="50">
        <v>53338487.8001</v>
      </c>
      <c r="J579" s="50">
        <v>7062287.222</v>
      </c>
      <c r="K579" s="50">
        <v>4281530.1973</v>
      </c>
      <c r="M579" s="48">
        <v>128512395.8616</v>
      </c>
      <c r="N579" s="48"/>
      <c r="O579" s="50"/>
      <c r="P579" s="50"/>
      <c r="Q579" s="50"/>
    </row>
    <row r="580" ht="18.75" spans="1:17">
      <c r="A580" s="44">
        <v>575</v>
      </c>
      <c r="B580" s="45" t="s">
        <v>112</v>
      </c>
      <c r="C580" s="45" t="s">
        <v>520</v>
      </c>
      <c r="D580" s="46">
        <v>2492059.65</v>
      </c>
      <c r="E580" s="46">
        <v>1487177.2726</v>
      </c>
      <c r="F580" s="47">
        <f t="shared" si="8"/>
        <v>3979236.9226</v>
      </c>
      <c r="G580" s="48">
        <f>'LGCs Details'!E576-'ECOLOGY TO INDIVIDUAL LGCS'!D580</f>
        <v>83068654.9996</v>
      </c>
      <c r="H580" s="48">
        <v>0</v>
      </c>
      <c r="I580" s="50">
        <v>49572575.754</v>
      </c>
      <c r="J580" s="50">
        <v>7273377.3788</v>
      </c>
      <c r="K580" s="50">
        <v>3979236.9226</v>
      </c>
      <c r="M580" s="48">
        <v>133706710.4472</v>
      </c>
      <c r="N580" s="48"/>
      <c r="O580" s="50"/>
      <c r="P580" s="50"/>
      <c r="Q580" s="50"/>
    </row>
    <row r="581" ht="37.5" spans="1:17">
      <c r="A581" s="44">
        <v>576</v>
      </c>
      <c r="B581" s="45" t="s">
        <v>112</v>
      </c>
      <c r="C581" s="45" t="s">
        <v>523</v>
      </c>
      <c r="D581" s="46">
        <v>2367063.4174</v>
      </c>
      <c r="E581" s="46">
        <v>1412583.7306</v>
      </c>
      <c r="F581" s="47">
        <f t="shared" si="8"/>
        <v>3779647.148</v>
      </c>
      <c r="G581" s="48">
        <f>'LGCs Details'!E577-'ECOLOGY TO INDIVIDUAL LGCS'!D581</f>
        <v>78902113.9127</v>
      </c>
      <c r="H581" s="48">
        <v>0</v>
      </c>
      <c r="I581" s="50">
        <v>47086124.3522</v>
      </c>
      <c r="J581" s="50">
        <v>6626180.7389</v>
      </c>
      <c r="K581" s="50">
        <v>3779647.148</v>
      </c>
      <c r="M581" s="48">
        <v>117781084.1734</v>
      </c>
      <c r="N581" s="48"/>
      <c r="O581" s="50"/>
      <c r="P581" s="50"/>
      <c r="Q581" s="50"/>
    </row>
    <row r="582" ht="18.75" spans="1:17">
      <c r="A582" s="44">
        <v>577</v>
      </c>
      <c r="B582" s="45" t="s">
        <v>112</v>
      </c>
      <c r="C582" s="45" t="s">
        <v>525</v>
      </c>
      <c r="D582" s="46">
        <v>3210520.2636</v>
      </c>
      <c r="E582" s="46">
        <v>1915930.3708</v>
      </c>
      <c r="F582" s="47">
        <f t="shared" si="8"/>
        <v>5126450.6344</v>
      </c>
      <c r="G582" s="48">
        <f>'LGCs Details'!E578-'ECOLOGY TO INDIVIDUAL LGCS'!D582</f>
        <v>107017342.1198</v>
      </c>
      <c r="H582" s="48">
        <v>0</v>
      </c>
      <c r="I582" s="50">
        <v>63864345.6939</v>
      </c>
      <c r="J582" s="50">
        <v>8781715.3219</v>
      </c>
      <c r="K582" s="50">
        <v>5126450.6344</v>
      </c>
      <c r="M582" s="48">
        <v>170822518.6798</v>
      </c>
      <c r="N582" s="48"/>
      <c r="O582" s="50"/>
      <c r="P582" s="50"/>
      <c r="Q582" s="50"/>
    </row>
    <row r="583" ht="37.5" spans="1:17">
      <c r="A583" s="44">
        <v>578</v>
      </c>
      <c r="B583" s="45" t="s">
        <v>113</v>
      </c>
      <c r="C583" s="45" t="s">
        <v>529</v>
      </c>
      <c r="D583" s="46">
        <v>3094683.4291</v>
      </c>
      <c r="E583" s="46">
        <v>1846802.8491</v>
      </c>
      <c r="F583" s="47">
        <f t="shared" ref="F583:F646" si="9">D583+E583</f>
        <v>4941486.2782</v>
      </c>
      <c r="G583" s="48">
        <f>'LGCs Details'!E579-'ECOLOGY TO INDIVIDUAL LGCS'!D583</f>
        <v>103156114.3032</v>
      </c>
      <c r="H583" s="48">
        <v>0</v>
      </c>
      <c r="I583" s="50">
        <v>61560094.9696</v>
      </c>
      <c r="J583" s="50">
        <v>6839293.4483</v>
      </c>
      <c r="K583" s="50">
        <v>4941486.2782</v>
      </c>
      <c r="M583" s="48">
        <v>148762755.6612</v>
      </c>
      <c r="N583" s="48"/>
      <c r="O583" s="50"/>
      <c r="P583" s="50"/>
      <c r="Q583" s="50"/>
    </row>
    <row r="584" ht="37.5" spans="1:17">
      <c r="A584" s="44">
        <v>579</v>
      </c>
      <c r="B584" s="45" t="s">
        <v>113</v>
      </c>
      <c r="C584" s="45" t="s">
        <v>531</v>
      </c>
      <c r="D584" s="46">
        <v>3273678.7531</v>
      </c>
      <c r="E584" s="46">
        <v>1953621.2304</v>
      </c>
      <c r="F584" s="47">
        <f t="shared" si="9"/>
        <v>5227299.9835</v>
      </c>
      <c r="G584" s="48">
        <f>'LGCs Details'!E580-'ECOLOGY TO INDIVIDUAL LGCS'!D584</f>
        <v>109122625.1048</v>
      </c>
      <c r="H584" s="48">
        <v>0</v>
      </c>
      <c r="I584" s="50">
        <v>65120707.6784</v>
      </c>
      <c r="J584" s="50">
        <v>7297722.4109</v>
      </c>
      <c r="K584" s="50">
        <v>5227299.9835</v>
      </c>
      <c r="M584" s="48">
        <v>160043358.6225</v>
      </c>
      <c r="N584" s="48"/>
      <c r="O584" s="50"/>
      <c r="P584" s="50"/>
      <c r="Q584" s="50"/>
    </row>
    <row r="585" ht="37.5" spans="1:17">
      <c r="A585" s="44">
        <v>580</v>
      </c>
      <c r="B585" s="45" t="s">
        <v>113</v>
      </c>
      <c r="C585" s="45" t="s">
        <v>533</v>
      </c>
      <c r="D585" s="46">
        <v>3332874.4314</v>
      </c>
      <c r="E585" s="46">
        <v>1988947.2175</v>
      </c>
      <c r="F585" s="47">
        <f t="shared" si="9"/>
        <v>5321821.6489</v>
      </c>
      <c r="G585" s="48">
        <f>'LGCs Details'!E581-'ECOLOGY TO INDIVIDUAL LGCS'!D585</f>
        <v>111095814.3784</v>
      </c>
      <c r="H585" s="48">
        <v>0</v>
      </c>
      <c r="I585" s="50">
        <v>66298240.5849</v>
      </c>
      <c r="J585" s="50">
        <v>7485164.3551</v>
      </c>
      <c r="K585" s="50">
        <v>5321821.6489</v>
      </c>
      <c r="M585" s="48">
        <v>164655759.4999</v>
      </c>
      <c r="N585" s="48"/>
      <c r="O585" s="50"/>
      <c r="P585" s="50"/>
      <c r="Q585" s="50"/>
    </row>
    <row r="586" ht="37.5" spans="1:17">
      <c r="A586" s="44">
        <v>581</v>
      </c>
      <c r="B586" s="45" t="s">
        <v>113</v>
      </c>
      <c r="C586" s="45" t="s">
        <v>535</v>
      </c>
      <c r="D586" s="46">
        <v>2472050.1499</v>
      </c>
      <c r="E586" s="46">
        <v>1475236.2769</v>
      </c>
      <c r="F586" s="47">
        <f t="shared" si="9"/>
        <v>3947286.4268</v>
      </c>
      <c r="G586" s="48">
        <f>'LGCs Details'!E582-'ECOLOGY TO INDIVIDUAL LGCS'!D586</f>
        <v>82401671.665</v>
      </c>
      <c r="H586" s="48">
        <v>0</v>
      </c>
      <c r="I586" s="50">
        <v>49174542.5622</v>
      </c>
      <c r="J586" s="50">
        <v>5728747.1064</v>
      </c>
      <c r="K586" s="50">
        <v>3947286.4268</v>
      </c>
      <c r="M586" s="48">
        <v>121435441.3513</v>
      </c>
      <c r="N586" s="48"/>
      <c r="O586" s="50"/>
      <c r="P586" s="50"/>
      <c r="Q586" s="50"/>
    </row>
    <row r="587" ht="18.75" spans="1:17">
      <c r="A587" s="44">
        <v>582</v>
      </c>
      <c r="B587" s="45" t="s">
        <v>113</v>
      </c>
      <c r="C587" s="45" t="s">
        <v>537</v>
      </c>
      <c r="D587" s="46">
        <v>2590409.3844</v>
      </c>
      <c r="E587" s="46">
        <v>1545869.0819</v>
      </c>
      <c r="F587" s="47">
        <f t="shared" si="9"/>
        <v>4136278.4663</v>
      </c>
      <c r="G587" s="48">
        <f>'LGCs Details'!E583-'ECOLOGY TO INDIVIDUAL LGCS'!D587</f>
        <v>86346979.4791</v>
      </c>
      <c r="H587" s="48">
        <v>0</v>
      </c>
      <c r="I587" s="50">
        <v>51528969.3974</v>
      </c>
      <c r="J587" s="50">
        <v>6315903.562</v>
      </c>
      <c r="K587" s="50">
        <v>4136278.4663</v>
      </c>
      <c r="M587" s="48">
        <v>135883653.377</v>
      </c>
      <c r="N587" s="48"/>
      <c r="O587" s="50"/>
      <c r="P587" s="50"/>
      <c r="Q587" s="50"/>
    </row>
    <row r="588" ht="18.75" spans="1:17">
      <c r="A588" s="44">
        <v>583</v>
      </c>
      <c r="B588" s="45" t="s">
        <v>113</v>
      </c>
      <c r="C588" s="45" t="s">
        <v>539</v>
      </c>
      <c r="D588" s="46">
        <v>3980850.0564</v>
      </c>
      <c r="E588" s="46">
        <v>2375637.2483</v>
      </c>
      <c r="F588" s="47">
        <f t="shared" si="9"/>
        <v>6356487.3047</v>
      </c>
      <c r="G588" s="48">
        <f>'LGCs Details'!E584-'ECOLOGY TO INDIVIDUAL LGCS'!D588</f>
        <v>132695001.8785</v>
      </c>
      <c r="H588" s="48">
        <v>0</v>
      </c>
      <c r="I588" s="50">
        <v>79187908.2769</v>
      </c>
      <c r="J588" s="50">
        <v>8962879.0571</v>
      </c>
      <c r="K588" s="50">
        <v>6356487.3047</v>
      </c>
      <c r="M588" s="48">
        <v>201018018.8698</v>
      </c>
      <c r="N588" s="48"/>
      <c r="O588" s="50"/>
      <c r="P588" s="50"/>
      <c r="Q588" s="50"/>
    </row>
    <row r="589" ht="18.75" spans="1:17">
      <c r="A589" s="44">
        <v>584</v>
      </c>
      <c r="B589" s="45" t="s">
        <v>113</v>
      </c>
      <c r="C589" s="45" t="s">
        <v>541</v>
      </c>
      <c r="D589" s="46">
        <v>2803639.3297</v>
      </c>
      <c r="E589" s="46">
        <v>1673117.5322</v>
      </c>
      <c r="F589" s="47">
        <f t="shared" si="9"/>
        <v>4476756.8619</v>
      </c>
      <c r="G589" s="48">
        <f>'LGCs Details'!E585-'ECOLOGY TO INDIVIDUAL LGCS'!D589</f>
        <v>93454644.3246</v>
      </c>
      <c r="H589" s="48">
        <v>0</v>
      </c>
      <c r="I589" s="50">
        <v>55770584.4083</v>
      </c>
      <c r="J589" s="50">
        <v>6285292.2645</v>
      </c>
      <c r="K589" s="50">
        <v>4476756.8619</v>
      </c>
      <c r="M589" s="48">
        <v>135130398.4102</v>
      </c>
      <c r="N589" s="48"/>
      <c r="O589" s="50"/>
      <c r="P589" s="50"/>
      <c r="Q589" s="50"/>
    </row>
    <row r="590" ht="18.75" spans="1:17">
      <c r="A590" s="44">
        <v>585</v>
      </c>
      <c r="B590" s="45" t="s">
        <v>113</v>
      </c>
      <c r="C590" s="45" t="s">
        <v>543</v>
      </c>
      <c r="D590" s="46">
        <v>2824679.4651</v>
      </c>
      <c r="E590" s="46">
        <v>1685673.5764</v>
      </c>
      <c r="F590" s="47">
        <f t="shared" si="9"/>
        <v>4510353.0415</v>
      </c>
      <c r="G590" s="48">
        <f>'LGCs Details'!E586-'ECOLOGY TO INDIVIDUAL LGCS'!D590</f>
        <v>94155982.1688</v>
      </c>
      <c r="H590" s="48">
        <v>0</v>
      </c>
      <c r="I590" s="50">
        <v>56189119.2144</v>
      </c>
      <c r="J590" s="50">
        <v>6850257.6196</v>
      </c>
      <c r="K590" s="50">
        <v>4510353.0415</v>
      </c>
      <c r="M590" s="48">
        <v>149032552.0168</v>
      </c>
      <c r="N590" s="48"/>
      <c r="O590" s="50"/>
      <c r="P590" s="50"/>
      <c r="Q590" s="50"/>
    </row>
    <row r="591" ht="18.75" spans="1:17">
      <c r="A591" s="44">
        <v>586</v>
      </c>
      <c r="B591" s="45" t="s">
        <v>113</v>
      </c>
      <c r="C591" s="45" t="s">
        <v>545</v>
      </c>
      <c r="D591" s="46">
        <v>3395954.4522</v>
      </c>
      <c r="E591" s="46">
        <v>2026591.2496</v>
      </c>
      <c r="F591" s="47">
        <f t="shared" si="9"/>
        <v>5422545.7018</v>
      </c>
      <c r="G591" s="48">
        <f>'LGCs Details'!E587-'ECOLOGY TO INDIVIDUAL LGCS'!D591</f>
        <v>113198481.7416</v>
      </c>
      <c r="H591" s="48">
        <v>0</v>
      </c>
      <c r="I591" s="50">
        <v>67553041.6545</v>
      </c>
      <c r="J591" s="50">
        <v>7533882.0618</v>
      </c>
      <c r="K591" s="50">
        <v>5422545.7018</v>
      </c>
      <c r="M591" s="48">
        <v>165854560.5181</v>
      </c>
      <c r="N591" s="48"/>
      <c r="O591" s="50"/>
      <c r="P591" s="50"/>
      <c r="Q591" s="50"/>
    </row>
    <row r="592" ht="18.75" spans="1:17">
      <c r="A592" s="44">
        <v>587</v>
      </c>
      <c r="B592" s="45" t="s">
        <v>113</v>
      </c>
      <c r="C592" s="45" t="s">
        <v>547</v>
      </c>
      <c r="D592" s="46">
        <v>3685027.3188</v>
      </c>
      <c r="E592" s="46">
        <v>2199100.2011</v>
      </c>
      <c r="F592" s="47">
        <f t="shared" si="9"/>
        <v>5884127.5199</v>
      </c>
      <c r="G592" s="48">
        <f>'LGCs Details'!E588-'ECOLOGY TO INDIVIDUAL LGCS'!D592</f>
        <v>122834243.9613</v>
      </c>
      <c r="H592" s="48">
        <v>0</v>
      </c>
      <c r="I592" s="50">
        <v>73303340.0382</v>
      </c>
      <c r="J592" s="50">
        <v>8215261.1182</v>
      </c>
      <c r="K592" s="50">
        <v>5884127.5199</v>
      </c>
      <c r="M592" s="48">
        <v>182621316.6066</v>
      </c>
      <c r="N592" s="48"/>
      <c r="O592" s="50"/>
      <c r="P592" s="50"/>
      <c r="Q592" s="50"/>
    </row>
    <row r="593" ht="18.75" spans="1:17">
      <c r="A593" s="44">
        <v>588</v>
      </c>
      <c r="B593" s="45" t="s">
        <v>113</v>
      </c>
      <c r="C593" s="45" t="s">
        <v>549</v>
      </c>
      <c r="D593" s="46">
        <v>2819595.9885</v>
      </c>
      <c r="E593" s="46">
        <v>1682639.9288</v>
      </c>
      <c r="F593" s="47">
        <f t="shared" si="9"/>
        <v>4502235.9173</v>
      </c>
      <c r="G593" s="48">
        <f>'LGCs Details'!E589-'ECOLOGY TO INDIVIDUAL LGCS'!D593</f>
        <v>93986532.9505</v>
      </c>
      <c r="H593" s="48">
        <v>0</v>
      </c>
      <c r="I593" s="50">
        <v>56087997.6275</v>
      </c>
      <c r="J593" s="50">
        <v>6595274.9469</v>
      </c>
      <c r="K593" s="50">
        <v>4502235.9173</v>
      </c>
      <c r="M593" s="48">
        <v>142758170.3212</v>
      </c>
      <c r="N593" s="48"/>
      <c r="O593" s="50"/>
      <c r="P593" s="50"/>
      <c r="Q593" s="50"/>
    </row>
    <row r="594" ht="37.5" spans="1:17">
      <c r="A594" s="44">
        <v>589</v>
      </c>
      <c r="B594" s="45" t="s">
        <v>113</v>
      </c>
      <c r="C594" s="45" t="s">
        <v>551</v>
      </c>
      <c r="D594" s="46">
        <v>2918466.6679</v>
      </c>
      <c r="E594" s="46">
        <v>1741642.6206</v>
      </c>
      <c r="F594" s="47">
        <f t="shared" si="9"/>
        <v>4660109.2885</v>
      </c>
      <c r="G594" s="48">
        <f>'LGCs Details'!E590-'ECOLOGY TO INDIVIDUAL LGCS'!D594</f>
        <v>97282222.2646</v>
      </c>
      <c r="H594" s="48">
        <v>0</v>
      </c>
      <c r="I594" s="50">
        <v>58054754.0194</v>
      </c>
      <c r="J594" s="50">
        <v>6808968.7958</v>
      </c>
      <c r="K594" s="50">
        <v>4660109.2885</v>
      </c>
      <c r="M594" s="48">
        <v>148016554.1939</v>
      </c>
      <c r="N594" s="48"/>
      <c r="O594" s="50"/>
      <c r="P594" s="50"/>
      <c r="Q594" s="50"/>
    </row>
    <row r="595" ht="18.75" spans="1:17">
      <c r="A595" s="44">
        <v>590</v>
      </c>
      <c r="B595" s="45" t="s">
        <v>113</v>
      </c>
      <c r="C595" s="45" t="s">
        <v>553</v>
      </c>
      <c r="D595" s="46">
        <v>2712178.9122</v>
      </c>
      <c r="E595" s="46">
        <v>1618537.0352</v>
      </c>
      <c r="F595" s="47">
        <f t="shared" si="9"/>
        <v>4330715.9474</v>
      </c>
      <c r="G595" s="48">
        <f>'LGCs Details'!E591-'ECOLOGY TO INDIVIDUAL LGCS'!D595</f>
        <v>90405963.7404</v>
      </c>
      <c r="H595" s="48">
        <v>0</v>
      </c>
      <c r="I595" s="50">
        <v>53951234.5078</v>
      </c>
      <c r="J595" s="50">
        <v>6478084.9153</v>
      </c>
      <c r="K595" s="50">
        <v>4330715.9474</v>
      </c>
      <c r="M595" s="48">
        <v>139874464.6115</v>
      </c>
      <c r="N595" s="48"/>
      <c r="O595" s="50"/>
      <c r="P595" s="50"/>
      <c r="Q595" s="50"/>
    </row>
    <row r="596" ht="18.75" spans="1:17">
      <c r="A596" s="44">
        <v>591</v>
      </c>
      <c r="B596" s="45" t="s">
        <v>113</v>
      </c>
      <c r="C596" s="45" t="s">
        <v>555</v>
      </c>
      <c r="D596" s="46">
        <v>3391949.8331</v>
      </c>
      <c r="E596" s="46">
        <v>2024201.4278</v>
      </c>
      <c r="F596" s="47">
        <f t="shared" si="9"/>
        <v>5416151.2609</v>
      </c>
      <c r="G596" s="48">
        <f>'LGCs Details'!E592-'ECOLOGY TO INDIVIDUAL LGCS'!D596</f>
        <v>113064994.4365</v>
      </c>
      <c r="H596" s="48">
        <v>0</v>
      </c>
      <c r="I596" s="50">
        <v>67473380.9263</v>
      </c>
      <c r="J596" s="50">
        <v>7495495.5187</v>
      </c>
      <c r="K596" s="50">
        <v>5416151.2609</v>
      </c>
      <c r="M596" s="48">
        <v>164909979.3775</v>
      </c>
      <c r="N596" s="48"/>
      <c r="O596" s="50"/>
      <c r="P596" s="50"/>
      <c r="Q596" s="50"/>
    </row>
    <row r="597" ht="18.75" spans="1:17">
      <c r="A597" s="44">
        <v>592</v>
      </c>
      <c r="B597" s="45" t="s">
        <v>113</v>
      </c>
      <c r="C597" s="45" t="s">
        <v>557</v>
      </c>
      <c r="D597" s="46">
        <v>2251130.2129</v>
      </c>
      <c r="E597" s="46">
        <v>1343398.6985</v>
      </c>
      <c r="F597" s="47">
        <f t="shared" si="9"/>
        <v>3594528.9114</v>
      </c>
      <c r="G597" s="48">
        <f>'LGCs Details'!E593-'ECOLOGY TO INDIVIDUAL LGCS'!D597</f>
        <v>75037673.763</v>
      </c>
      <c r="H597" s="48">
        <v>0</v>
      </c>
      <c r="I597" s="50">
        <v>44779956.6158</v>
      </c>
      <c r="J597" s="50">
        <v>5637164.0284</v>
      </c>
      <c r="K597" s="50">
        <v>3594528.9114</v>
      </c>
      <c r="M597" s="48">
        <v>119181848.263</v>
      </c>
      <c r="N597" s="48"/>
      <c r="O597" s="50"/>
      <c r="P597" s="50"/>
      <c r="Q597" s="50"/>
    </row>
    <row r="598" ht="18.75" spans="1:17">
      <c r="A598" s="44">
        <v>593</v>
      </c>
      <c r="B598" s="45" t="s">
        <v>113</v>
      </c>
      <c r="C598" s="45" t="s">
        <v>559</v>
      </c>
      <c r="D598" s="46">
        <v>3720505.5108</v>
      </c>
      <c r="E598" s="46">
        <v>2220272.3913</v>
      </c>
      <c r="F598" s="47">
        <f t="shared" si="9"/>
        <v>5940777.9021</v>
      </c>
      <c r="G598" s="48">
        <f>'LGCs Details'!E594-'ECOLOGY TO INDIVIDUAL LGCS'!D598</f>
        <v>124016850.3604</v>
      </c>
      <c r="H598" s="48">
        <v>0</v>
      </c>
      <c r="I598" s="50">
        <v>74009079.7099</v>
      </c>
      <c r="J598" s="50">
        <v>8132337.1079</v>
      </c>
      <c r="K598" s="50">
        <v>5940777.9021</v>
      </c>
      <c r="M598" s="48">
        <v>180580797.9822</v>
      </c>
      <c r="N598" s="48"/>
      <c r="O598" s="50"/>
      <c r="P598" s="50"/>
      <c r="Q598" s="50"/>
    </row>
    <row r="599" ht="18.75" spans="1:17">
      <c r="A599" s="44">
        <v>594</v>
      </c>
      <c r="B599" s="45" t="s">
        <v>113</v>
      </c>
      <c r="C599" s="45" t="s">
        <v>561</v>
      </c>
      <c r="D599" s="46">
        <v>2997718.0967</v>
      </c>
      <c r="E599" s="46">
        <v>1788937.2043</v>
      </c>
      <c r="F599" s="47">
        <f t="shared" si="9"/>
        <v>4786655.301</v>
      </c>
      <c r="G599" s="48">
        <f>'LGCs Details'!E595-'ECOLOGY TO INDIVIDUAL LGCS'!D599</f>
        <v>99923936.5555</v>
      </c>
      <c r="H599" s="48">
        <v>0</v>
      </c>
      <c r="I599" s="50">
        <v>59631240.1417</v>
      </c>
      <c r="J599" s="50">
        <v>6474919.8768</v>
      </c>
      <c r="K599" s="50">
        <v>4786655.301</v>
      </c>
      <c r="M599" s="48">
        <v>139796582.2212</v>
      </c>
      <c r="N599" s="48"/>
      <c r="O599" s="50"/>
      <c r="P599" s="50"/>
      <c r="Q599" s="50"/>
    </row>
    <row r="600" ht="18.75" spans="1:17">
      <c r="A600" s="44">
        <v>595</v>
      </c>
      <c r="B600" s="45" t="s">
        <v>113</v>
      </c>
      <c r="C600" s="45" t="s">
        <v>563</v>
      </c>
      <c r="D600" s="46">
        <v>3517117.5541</v>
      </c>
      <c r="E600" s="46">
        <v>2098897.3083</v>
      </c>
      <c r="F600" s="47">
        <f t="shared" si="9"/>
        <v>5616014.8624</v>
      </c>
      <c r="G600" s="48">
        <f>'LGCs Details'!E596-'ECOLOGY TO INDIVIDUAL LGCS'!D600</f>
        <v>117237251.8038</v>
      </c>
      <c r="H600" s="48">
        <v>0</v>
      </c>
      <c r="I600" s="50">
        <v>69963243.6117</v>
      </c>
      <c r="J600" s="50">
        <v>7358562.8126</v>
      </c>
      <c r="K600" s="50">
        <v>5616014.8624</v>
      </c>
      <c r="M600" s="48">
        <v>161540463.8901</v>
      </c>
      <c r="N600" s="48"/>
      <c r="O600" s="50"/>
      <c r="P600" s="50"/>
      <c r="Q600" s="50"/>
    </row>
    <row r="601" ht="37.5" spans="1:17">
      <c r="A601" s="44">
        <v>596</v>
      </c>
      <c r="B601" s="45" t="s">
        <v>114</v>
      </c>
      <c r="C601" s="45" t="s">
        <v>567</v>
      </c>
      <c r="D601" s="46">
        <v>2198033.9529</v>
      </c>
      <c r="E601" s="46">
        <v>1311712.6387</v>
      </c>
      <c r="F601" s="47">
        <f t="shared" si="9"/>
        <v>3509746.5916</v>
      </c>
      <c r="G601" s="48">
        <f>'LGCs Details'!E597-'ECOLOGY TO INDIVIDUAL LGCS'!D601</f>
        <v>73267798.4294</v>
      </c>
      <c r="H601" s="48">
        <v>0</v>
      </c>
      <c r="I601" s="50">
        <v>43723754.6218</v>
      </c>
      <c r="J601" s="50">
        <v>5215088.8494</v>
      </c>
      <c r="K601" s="50">
        <v>3509746.5916</v>
      </c>
      <c r="M601" s="48">
        <v>112993692.7108</v>
      </c>
      <c r="N601" s="48"/>
      <c r="O601" s="50"/>
      <c r="P601" s="50"/>
      <c r="Q601" s="50"/>
    </row>
    <row r="602" ht="37.5" spans="1:17">
      <c r="A602" s="44">
        <v>597</v>
      </c>
      <c r="B602" s="45" t="s">
        <v>114</v>
      </c>
      <c r="C602" s="45" t="s">
        <v>569</v>
      </c>
      <c r="D602" s="46">
        <v>2204199.7423</v>
      </c>
      <c r="E602" s="46">
        <v>1315392.1741</v>
      </c>
      <c r="F602" s="47">
        <f t="shared" si="9"/>
        <v>3519591.9164</v>
      </c>
      <c r="G602" s="48">
        <f>'LGCs Details'!E598-'ECOLOGY TO INDIVIDUAL LGCS'!D602</f>
        <v>73473324.7438</v>
      </c>
      <c r="H602" s="48">
        <v>0</v>
      </c>
      <c r="I602" s="50">
        <v>43846405.8046</v>
      </c>
      <c r="J602" s="50">
        <v>5124867.335</v>
      </c>
      <c r="K602" s="50">
        <v>3519591.9164</v>
      </c>
      <c r="M602" s="48">
        <v>110773603.7451</v>
      </c>
      <c r="N602" s="48"/>
      <c r="O602" s="50"/>
      <c r="P602" s="50"/>
      <c r="Q602" s="50"/>
    </row>
    <row r="603" ht="18.75" spans="1:17">
      <c r="A603" s="44">
        <v>598</v>
      </c>
      <c r="B603" s="45" t="s">
        <v>114</v>
      </c>
      <c r="C603" s="45" t="s">
        <v>571</v>
      </c>
      <c r="D603" s="46">
        <v>2746062.6307</v>
      </c>
      <c r="E603" s="46">
        <v>1638757.6973</v>
      </c>
      <c r="F603" s="47">
        <f t="shared" si="9"/>
        <v>4384820.328</v>
      </c>
      <c r="G603" s="48">
        <f>'LGCs Details'!E599-'ECOLOGY TO INDIVIDUAL LGCS'!D603</f>
        <v>91535421.0248</v>
      </c>
      <c r="H603" s="48">
        <v>0</v>
      </c>
      <c r="I603" s="50">
        <v>54625256.5777</v>
      </c>
      <c r="J603" s="50">
        <v>6101239.9289</v>
      </c>
      <c r="K603" s="50">
        <v>4384820.328</v>
      </c>
      <c r="M603" s="48">
        <v>134799292.5003</v>
      </c>
      <c r="N603" s="48"/>
      <c r="O603" s="50"/>
      <c r="P603" s="50"/>
      <c r="Q603" s="50"/>
    </row>
    <row r="604" ht="18.75" spans="1:17">
      <c r="A604" s="44">
        <v>599</v>
      </c>
      <c r="B604" s="45" t="s">
        <v>114</v>
      </c>
      <c r="C604" s="45" t="s">
        <v>573</v>
      </c>
      <c r="D604" s="46">
        <v>2427458.6687</v>
      </c>
      <c r="E604" s="46">
        <v>1448625.5826</v>
      </c>
      <c r="F604" s="47">
        <f t="shared" si="9"/>
        <v>3876084.2513</v>
      </c>
      <c r="G604" s="48">
        <f>'LGCs Details'!E600-'ECOLOGY TO INDIVIDUAL LGCS'!D604</f>
        <v>80915288.9579</v>
      </c>
      <c r="H604" s="48">
        <v>0</v>
      </c>
      <c r="I604" s="50">
        <v>48287519.4204</v>
      </c>
      <c r="J604" s="50">
        <v>5210896.6662</v>
      </c>
      <c r="K604" s="50">
        <v>3876084.2513</v>
      </c>
      <c r="M604" s="48">
        <v>112890535.2807</v>
      </c>
      <c r="N604" s="48"/>
      <c r="O604" s="50"/>
      <c r="P604" s="50"/>
      <c r="Q604" s="50"/>
    </row>
    <row r="605" ht="18.75" spans="1:17">
      <c r="A605" s="44">
        <v>600</v>
      </c>
      <c r="B605" s="45" t="s">
        <v>114</v>
      </c>
      <c r="C605" s="45" t="s">
        <v>576</v>
      </c>
      <c r="D605" s="46">
        <v>2297137.5506</v>
      </c>
      <c r="E605" s="46">
        <v>1370854.3282</v>
      </c>
      <c r="F605" s="47">
        <f t="shared" si="9"/>
        <v>3667991.8788</v>
      </c>
      <c r="G605" s="48">
        <f>'LGCs Details'!E601-'ECOLOGY TO INDIVIDUAL LGCS'!D605</f>
        <v>76571251.6871</v>
      </c>
      <c r="H605" s="48">
        <v>0</v>
      </c>
      <c r="I605" s="50">
        <v>45695144.2738</v>
      </c>
      <c r="J605" s="50">
        <v>5150330.966</v>
      </c>
      <c r="K605" s="50">
        <v>3667991.8788</v>
      </c>
      <c r="M605" s="48">
        <v>111400189.6168</v>
      </c>
      <c r="N605" s="48"/>
      <c r="O605" s="50"/>
      <c r="P605" s="50"/>
      <c r="Q605" s="50"/>
    </row>
    <row r="606" ht="18.75" spans="1:17">
      <c r="A606" s="44">
        <v>601</v>
      </c>
      <c r="B606" s="45" t="s">
        <v>114</v>
      </c>
      <c r="C606" s="45" t="s">
        <v>578</v>
      </c>
      <c r="D606" s="46">
        <v>2616326.8414</v>
      </c>
      <c r="E606" s="46">
        <v>1561335.7474</v>
      </c>
      <c r="F606" s="47">
        <f t="shared" si="9"/>
        <v>4177662.5888</v>
      </c>
      <c r="G606" s="48">
        <f>'LGCs Details'!E602-'ECOLOGY TO INDIVIDUAL LGCS'!D606</f>
        <v>87210894.712</v>
      </c>
      <c r="H606" s="48">
        <v>0</v>
      </c>
      <c r="I606" s="50">
        <v>52044524.9138</v>
      </c>
      <c r="J606" s="50">
        <v>5969454.8893</v>
      </c>
      <c r="K606" s="50">
        <v>4177662.5888</v>
      </c>
      <c r="M606" s="48">
        <v>131556446.108</v>
      </c>
      <c r="N606" s="48"/>
      <c r="O606" s="50"/>
      <c r="P606" s="50"/>
      <c r="Q606" s="50"/>
    </row>
    <row r="607" ht="18.75" spans="1:17">
      <c r="A607" s="44">
        <v>602</v>
      </c>
      <c r="B607" s="45" t="s">
        <v>114</v>
      </c>
      <c r="C607" s="45" t="s">
        <v>580</v>
      </c>
      <c r="D607" s="46">
        <v>2192870.6178</v>
      </c>
      <c r="E607" s="46">
        <v>1308631.3341</v>
      </c>
      <c r="F607" s="47">
        <f t="shared" si="9"/>
        <v>3501501.9519</v>
      </c>
      <c r="G607" s="48">
        <f>'LGCs Details'!E603-'ECOLOGY TO INDIVIDUAL LGCS'!D607</f>
        <v>73095687.2588</v>
      </c>
      <c r="H607" s="48">
        <v>0</v>
      </c>
      <c r="I607" s="50">
        <v>43621044.4715</v>
      </c>
      <c r="J607" s="50">
        <v>5306265.847</v>
      </c>
      <c r="K607" s="50">
        <v>3501501.9519</v>
      </c>
      <c r="M607" s="48">
        <v>115237293.3415</v>
      </c>
      <c r="N607" s="48"/>
      <c r="O607" s="50"/>
      <c r="P607" s="50"/>
      <c r="Q607" s="50"/>
    </row>
    <row r="608" ht="18.75" spans="1:17">
      <c r="A608" s="44">
        <v>603</v>
      </c>
      <c r="B608" s="45" t="s">
        <v>114</v>
      </c>
      <c r="C608" s="45" t="s">
        <v>581</v>
      </c>
      <c r="D608" s="46">
        <v>2277408.7142</v>
      </c>
      <c r="E608" s="46">
        <v>1359080.8231</v>
      </c>
      <c r="F608" s="47">
        <f t="shared" si="9"/>
        <v>3636489.5373</v>
      </c>
      <c r="G608" s="48">
        <f>'LGCs Details'!E604-'ECOLOGY TO INDIVIDUAL LGCS'!D608</f>
        <v>75913623.8082</v>
      </c>
      <c r="H608" s="48">
        <v>0</v>
      </c>
      <c r="I608" s="50">
        <v>45302694.1029</v>
      </c>
      <c r="J608" s="50">
        <v>5213153.9956</v>
      </c>
      <c r="K608" s="50">
        <v>3636489.5373</v>
      </c>
      <c r="M608" s="48">
        <v>112946081.5892</v>
      </c>
      <c r="N608" s="48"/>
      <c r="O608" s="50"/>
      <c r="P608" s="50"/>
      <c r="Q608" s="50"/>
    </row>
    <row r="609" ht="18.75" spans="1:17">
      <c r="A609" s="44">
        <v>604</v>
      </c>
      <c r="B609" s="45" t="s">
        <v>114</v>
      </c>
      <c r="C609" s="45" t="s">
        <v>583</v>
      </c>
      <c r="D609" s="46">
        <v>2239944.4723</v>
      </c>
      <c r="E609" s="46">
        <v>1336723.4252</v>
      </c>
      <c r="F609" s="47">
        <f t="shared" si="9"/>
        <v>3576667.8975</v>
      </c>
      <c r="G609" s="48">
        <f>'LGCs Details'!E605-'ECOLOGY TO INDIVIDUAL LGCS'!D609</f>
        <v>74664815.7444</v>
      </c>
      <c r="H609" s="48">
        <v>0</v>
      </c>
      <c r="I609" s="50">
        <v>44557447.5072</v>
      </c>
      <c r="J609" s="50">
        <v>5194044.3288</v>
      </c>
      <c r="K609" s="50">
        <v>3576667.8975</v>
      </c>
      <c r="M609" s="48">
        <v>112475848.2897</v>
      </c>
      <c r="N609" s="48"/>
      <c r="O609" s="50"/>
      <c r="P609" s="50"/>
      <c r="Q609" s="50"/>
    </row>
    <row r="610" ht="18.75" spans="1:17">
      <c r="A610" s="44">
        <v>605</v>
      </c>
      <c r="B610" s="45" t="s">
        <v>114</v>
      </c>
      <c r="C610" s="45" t="s">
        <v>585</v>
      </c>
      <c r="D610" s="46">
        <v>2542779.6055</v>
      </c>
      <c r="E610" s="46">
        <v>1517445.2339</v>
      </c>
      <c r="F610" s="47">
        <f t="shared" si="9"/>
        <v>4060224.8394</v>
      </c>
      <c r="G610" s="48">
        <f>'LGCs Details'!E606-'ECOLOGY TO INDIVIDUAL LGCS'!D610</f>
        <v>84759320.1824</v>
      </c>
      <c r="H610" s="48">
        <v>0</v>
      </c>
      <c r="I610" s="50">
        <v>50581507.7976</v>
      </c>
      <c r="J610" s="50">
        <v>5889230.1194</v>
      </c>
      <c r="K610" s="50">
        <v>4060224.8394</v>
      </c>
      <c r="M610" s="48">
        <v>129582347.9371</v>
      </c>
      <c r="N610" s="48"/>
      <c r="O610" s="50"/>
      <c r="P610" s="50"/>
      <c r="Q610" s="50"/>
    </row>
    <row r="611" ht="18.75" spans="1:17">
      <c r="A611" s="44">
        <v>606</v>
      </c>
      <c r="B611" s="45" t="s">
        <v>114</v>
      </c>
      <c r="C611" s="45" t="s">
        <v>587</v>
      </c>
      <c r="D611" s="46">
        <v>2692372.8977</v>
      </c>
      <c r="E611" s="46">
        <v>1606717.4728</v>
      </c>
      <c r="F611" s="47">
        <f t="shared" si="9"/>
        <v>4299090.3705</v>
      </c>
      <c r="G611" s="48">
        <f>'LGCs Details'!E607-'ECOLOGY TO INDIVIDUAL LGCS'!D611</f>
        <v>89745763.2557</v>
      </c>
      <c r="H611" s="48">
        <v>0</v>
      </c>
      <c r="I611" s="50">
        <v>53557249.0925</v>
      </c>
      <c r="J611" s="50">
        <v>6302631.9298</v>
      </c>
      <c r="K611" s="50">
        <v>4299090.3705</v>
      </c>
      <c r="M611" s="48">
        <v>139754963.6863</v>
      </c>
      <c r="N611" s="48"/>
      <c r="O611" s="50"/>
      <c r="P611" s="50"/>
      <c r="Q611" s="50"/>
    </row>
    <row r="612" ht="18.75" spans="1:17">
      <c r="A612" s="44">
        <v>607</v>
      </c>
      <c r="B612" s="45" t="s">
        <v>114</v>
      </c>
      <c r="C612" s="45" t="s">
        <v>589</v>
      </c>
      <c r="D612" s="46">
        <v>3111762.6201</v>
      </c>
      <c r="E612" s="46">
        <v>1856995.1351</v>
      </c>
      <c r="F612" s="47">
        <f t="shared" si="9"/>
        <v>4968757.7552</v>
      </c>
      <c r="G612" s="48">
        <f>'LGCs Details'!E608-'ECOLOGY TO INDIVIDUAL LGCS'!D612</f>
        <v>103725420.6711</v>
      </c>
      <c r="H612" s="48">
        <v>0</v>
      </c>
      <c r="I612" s="50">
        <v>61899837.8372</v>
      </c>
      <c r="J612" s="50">
        <v>6551451.7349</v>
      </c>
      <c r="K612" s="50">
        <v>4968757.7552</v>
      </c>
      <c r="M612" s="48">
        <v>145877695.1428</v>
      </c>
      <c r="N612" s="48"/>
      <c r="O612" s="50"/>
      <c r="P612" s="50"/>
      <c r="Q612" s="50"/>
    </row>
    <row r="613" ht="18.75" spans="1:17">
      <c r="A613" s="44">
        <v>608</v>
      </c>
      <c r="B613" s="45" t="s">
        <v>114</v>
      </c>
      <c r="C613" s="45" t="s">
        <v>591</v>
      </c>
      <c r="D613" s="46">
        <v>2900611.6069</v>
      </c>
      <c r="E613" s="46">
        <v>1730987.3215</v>
      </c>
      <c r="F613" s="47">
        <f t="shared" si="9"/>
        <v>4631598.9284</v>
      </c>
      <c r="G613" s="48">
        <f>'LGCs Details'!E609-'ECOLOGY TO INDIVIDUAL LGCS'!D613</f>
        <v>96687053.5625</v>
      </c>
      <c r="H613" s="48">
        <v>0</v>
      </c>
      <c r="I613" s="50">
        <v>57699577.3818</v>
      </c>
      <c r="J613" s="50">
        <v>6140677.5037</v>
      </c>
      <c r="K613" s="50">
        <v>4631598.9284</v>
      </c>
      <c r="M613" s="48">
        <v>135769736.4723</v>
      </c>
      <c r="N613" s="48"/>
      <c r="O613" s="50"/>
      <c r="P613" s="50"/>
      <c r="Q613" s="50"/>
    </row>
    <row r="614" ht="18.75" spans="1:17">
      <c r="A614" s="44">
        <v>609</v>
      </c>
      <c r="B614" s="45" t="s">
        <v>114</v>
      </c>
      <c r="C614" s="45" t="s">
        <v>593</v>
      </c>
      <c r="D614" s="46">
        <v>2528434.9613</v>
      </c>
      <c r="E614" s="46">
        <v>1508884.8334</v>
      </c>
      <c r="F614" s="47">
        <f t="shared" si="9"/>
        <v>4037319.7947</v>
      </c>
      <c r="G614" s="48">
        <f>'LGCs Details'!E610-'ECOLOGY TO INDIVIDUAL LGCS'!D614</f>
        <v>84281165.3771</v>
      </c>
      <c r="H614" s="48">
        <v>0</v>
      </c>
      <c r="I614" s="50">
        <v>50296161.1128</v>
      </c>
      <c r="J614" s="50">
        <v>5921441.8515</v>
      </c>
      <c r="K614" s="50">
        <v>4037319.7947</v>
      </c>
      <c r="M614" s="48">
        <v>130374984.9428</v>
      </c>
      <c r="N614" s="48"/>
      <c r="O614" s="50"/>
      <c r="P614" s="50"/>
      <c r="Q614" s="50"/>
    </row>
    <row r="615" ht="18.75" spans="1:17">
      <c r="A615" s="44">
        <v>610</v>
      </c>
      <c r="B615" s="45" t="s">
        <v>114</v>
      </c>
      <c r="C615" s="45" t="s">
        <v>595</v>
      </c>
      <c r="D615" s="46">
        <v>1986897.9362</v>
      </c>
      <c r="E615" s="46">
        <v>1185713.7744</v>
      </c>
      <c r="F615" s="47">
        <f t="shared" si="9"/>
        <v>3172611.7106</v>
      </c>
      <c r="G615" s="48">
        <f>'LGCs Details'!E611-'ECOLOGY TO INDIVIDUAL LGCS'!D615</f>
        <v>66229931.2057</v>
      </c>
      <c r="H615" s="48">
        <v>0</v>
      </c>
      <c r="I615" s="50">
        <v>39523792.481</v>
      </c>
      <c r="J615" s="50">
        <v>4747630.5691</v>
      </c>
      <c r="K615" s="50">
        <v>3172611.7106</v>
      </c>
      <c r="M615" s="48">
        <v>101490904.5154</v>
      </c>
      <c r="N615" s="48"/>
      <c r="O615" s="50"/>
      <c r="P615" s="50"/>
      <c r="Q615" s="50"/>
    </row>
    <row r="616" ht="18.75" spans="1:17">
      <c r="A616" s="44">
        <v>611</v>
      </c>
      <c r="B616" s="45" t="s">
        <v>114</v>
      </c>
      <c r="C616" s="45" t="s">
        <v>335</v>
      </c>
      <c r="D616" s="46">
        <v>2560306.0349</v>
      </c>
      <c r="E616" s="46">
        <v>1527904.4168</v>
      </c>
      <c r="F616" s="47">
        <f t="shared" si="9"/>
        <v>4088210.4517</v>
      </c>
      <c r="G616" s="48">
        <f>'LGCs Details'!E612-'ECOLOGY TO INDIVIDUAL LGCS'!D616</f>
        <v>85343534.4961</v>
      </c>
      <c r="H616" s="48">
        <v>0</v>
      </c>
      <c r="I616" s="50">
        <v>50930147.225</v>
      </c>
      <c r="J616" s="50">
        <v>5460540.5757</v>
      </c>
      <c r="K616" s="50">
        <v>4088210.4517</v>
      </c>
      <c r="M616" s="48">
        <v>119033545.5483</v>
      </c>
      <c r="N616" s="48"/>
      <c r="O616" s="50"/>
      <c r="P616" s="50"/>
      <c r="Q616" s="50"/>
    </row>
    <row r="617" ht="18.75" spans="1:17">
      <c r="A617" s="44">
        <v>612</v>
      </c>
      <c r="B617" s="45" t="s">
        <v>114</v>
      </c>
      <c r="C617" s="45" t="s">
        <v>598</v>
      </c>
      <c r="D617" s="46">
        <v>2257259.8278</v>
      </c>
      <c r="E617" s="46">
        <v>1347056.6462</v>
      </c>
      <c r="F617" s="47">
        <f t="shared" si="9"/>
        <v>3604316.474</v>
      </c>
      <c r="G617" s="48">
        <f>'LGCs Details'!E613-'ECOLOGY TO INDIVIDUAL LGCS'!D617</f>
        <v>75241994.2604</v>
      </c>
      <c r="H617" s="48">
        <v>0</v>
      </c>
      <c r="I617" s="50">
        <v>44901888.2077</v>
      </c>
      <c r="J617" s="50">
        <v>5046111.6208</v>
      </c>
      <c r="K617" s="50">
        <v>3604316.474</v>
      </c>
      <c r="M617" s="48">
        <v>108835654.7592</v>
      </c>
      <c r="N617" s="48"/>
      <c r="O617" s="50"/>
      <c r="P617" s="50"/>
      <c r="Q617" s="50"/>
    </row>
    <row r="618" ht="18.75" spans="1:17">
      <c r="A618" s="44">
        <v>613</v>
      </c>
      <c r="B618" s="45" t="s">
        <v>114</v>
      </c>
      <c r="C618" s="45" t="s">
        <v>600</v>
      </c>
      <c r="D618" s="46">
        <v>2353217.8078</v>
      </c>
      <c r="E618" s="46">
        <v>1404321.137</v>
      </c>
      <c r="F618" s="47">
        <f t="shared" si="9"/>
        <v>3757538.9448</v>
      </c>
      <c r="G618" s="48">
        <f>'LGCs Details'!E614-'ECOLOGY TO INDIVIDUAL LGCS'!D618</f>
        <v>78440593.5922</v>
      </c>
      <c r="H618" s="48">
        <v>0</v>
      </c>
      <c r="I618" s="50">
        <v>46810704.5679</v>
      </c>
      <c r="J618" s="50">
        <v>5578041.1394</v>
      </c>
      <c r="K618" s="50">
        <v>3757538.9448</v>
      </c>
      <c r="M618" s="48">
        <v>121924892.5491</v>
      </c>
      <c r="N618" s="48"/>
      <c r="O618" s="50"/>
      <c r="P618" s="50"/>
      <c r="Q618" s="50"/>
    </row>
    <row r="619" ht="18.75" spans="1:17">
      <c r="A619" s="44">
        <v>614</v>
      </c>
      <c r="B619" s="45" t="s">
        <v>114</v>
      </c>
      <c r="C619" s="45" t="s">
        <v>603</v>
      </c>
      <c r="D619" s="46">
        <v>2493691.7104</v>
      </c>
      <c r="E619" s="46">
        <v>1488151.2313</v>
      </c>
      <c r="F619" s="47">
        <f t="shared" si="9"/>
        <v>3981842.9417</v>
      </c>
      <c r="G619" s="48">
        <f>'LGCs Details'!E615-'ECOLOGY TO INDIVIDUAL LGCS'!D619</f>
        <v>83123057.0146</v>
      </c>
      <c r="H619" s="48">
        <v>0</v>
      </c>
      <c r="I619" s="50">
        <v>49605041.0444</v>
      </c>
      <c r="J619" s="50">
        <v>5541840.2643</v>
      </c>
      <c r="K619" s="50">
        <v>3981842.9417</v>
      </c>
      <c r="M619" s="48">
        <v>121034094.3422</v>
      </c>
      <c r="N619" s="48"/>
      <c r="O619" s="50"/>
      <c r="P619" s="50"/>
      <c r="Q619" s="50"/>
    </row>
    <row r="620" ht="18.75" spans="1:17">
      <c r="A620" s="44">
        <v>615</v>
      </c>
      <c r="B620" s="45" t="s">
        <v>114</v>
      </c>
      <c r="C620" s="45" t="s">
        <v>343</v>
      </c>
      <c r="D620" s="46">
        <v>2467876.4555</v>
      </c>
      <c r="E620" s="46">
        <v>1472745.5566</v>
      </c>
      <c r="F620" s="47">
        <f t="shared" si="9"/>
        <v>3940622.0121</v>
      </c>
      <c r="G620" s="48">
        <f>'LGCs Details'!E616-'ECOLOGY TO INDIVIDUAL LGCS'!D620</f>
        <v>82262548.5159</v>
      </c>
      <c r="H620" s="48">
        <v>0</v>
      </c>
      <c r="I620" s="50">
        <v>49091518.5521</v>
      </c>
      <c r="J620" s="50">
        <v>5732244.2068</v>
      </c>
      <c r="K620" s="50">
        <v>3940622.0121</v>
      </c>
      <c r="M620" s="48">
        <v>125719381.381</v>
      </c>
      <c r="N620" s="48"/>
      <c r="O620" s="50"/>
      <c r="P620" s="50"/>
      <c r="Q620" s="50"/>
    </row>
    <row r="621" ht="18.75" spans="1:17">
      <c r="A621" s="44">
        <v>616</v>
      </c>
      <c r="B621" s="45" t="s">
        <v>114</v>
      </c>
      <c r="C621" s="45" t="s">
        <v>606</v>
      </c>
      <c r="D621" s="46">
        <v>2670149.3154</v>
      </c>
      <c r="E621" s="46">
        <v>1593455.1873</v>
      </c>
      <c r="F621" s="47">
        <f t="shared" si="9"/>
        <v>4263604.5027</v>
      </c>
      <c r="G621" s="48">
        <f>'LGCs Details'!E617-'ECOLOGY TO INDIVIDUAL LGCS'!D621</f>
        <v>89004977.1803</v>
      </c>
      <c r="H621" s="48">
        <v>0</v>
      </c>
      <c r="I621" s="50">
        <v>53115172.9106</v>
      </c>
      <c r="J621" s="50">
        <v>6020107.4499</v>
      </c>
      <c r="K621" s="50">
        <v>4263604.5027</v>
      </c>
      <c r="M621" s="48">
        <v>132802858.2477</v>
      </c>
      <c r="N621" s="48"/>
      <c r="O621" s="50"/>
      <c r="P621" s="50"/>
      <c r="Q621" s="50"/>
    </row>
    <row r="622" ht="18.75" spans="1:17">
      <c r="A622" s="44">
        <v>617</v>
      </c>
      <c r="B622" s="45" t="s">
        <v>114</v>
      </c>
      <c r="C622" s="45" t="s">
        <v>608</v>
      </c>
      <c r="D622" s="46">
        <v>2423603.3611</v>
      </c>
      <c r="E622" s="46">
        <v>1446324.8648</v>
      </c>
      <c r="F622" s="47">
        <f t="shared" si="9"/>
        <v>3869928.2259</v>
      </c>
      <c r="G622" s="48">
        <f>'LGCs Details'!E618-'ECOLOGY TO INDIVIDUAL LGCS'!D622</f>
        <v>80786778.7023</v>
      </c>
      <c r="H622" s="48">
        <v>0</v>
      </c>
      <c r="I622" s="50">
        <v>48210828.8278</v>
      </c>
      <c r="J622" s="50">
        <v>5537325.6056</v>
      </c>
      <c r="K622" s="50">
        <v>3869928.2259</v>
      </c>
      <c r="M622" s="48">
        <v>120923001.7252</v>
      </c>
      <c r="N622" s="48"/>
      <c r="O622" s="50"/>
      <c r="P622" s="50"/>
      <c r="Q622" s="50"/>
    </row>
    <row r="623" ht="18.75" spans="1:17">
      <c r="A623" s="44">
        <v>618</v>
      </c>
      <c r="B623" s="45" t="s">
        <v>114</v>
      </c>
      <c r="C623" s="45" t="s">
        <v>610</v>
      </c>
      <c r="D623" s="46">
        <v>2980160.4384</v>
      </c>
      <c r="E623" s="46">
        <v>1778459.3851</v>
      </c>
      <c r="F623" s="47">
        <f t="shared" si="9"/>
        <v>4758619.8235</v>
      </c>
      <c r="G623" s="48">
        <f>'LGCs Details'!E619-'ECOLOGY TO INDIVIDUAL LGCS'!D623</f>
        <v>99338681.2812</v>
      </c>
      <c r="H623" s="48">
        <v>0</v>
      </c>
      <c r="I623" s="50">
        <v>59281979.504</v>
      </c>
      <c r="J623" s="50">
        <v>6590745.9872</v>
      </c>
      <c r="K623" s="50">
        <v>4758619.8235</v>
      </c>
      <c r="M623" s="48">
        <v>146844612.3651</v>
      </c>
      <c r="N623" s="48"/>
      <c r="O623" s="50"/>
      <c r="P623" s="50"/>
      <c r="Q623" s="50"/>
    </row>
    <row r="624" ht="18.75" spans="1:17">
      <c r="A624" s="44">
        <v>619</v>
      </c>
      <c r="B624" s="45" t="s">
        <v>114</v>
      </c>
      <c r="C624" s="45" t="s">
        <v>612</v>
      </c>
      <c r="D624" s="46">
        <v>2471338.2921</v>
      </c>
      <c r="E624" s="46">
        <v>1474811.4641</v>
      </c>
      <c r="F624" s="47">
        <f t="shared" si="9"/>
        <v>3946149.7562</v>
      </c>
      <c r="G624" s="48">
        <f>'LGCs Details'!E620-'ECOLOGY TO INDIVIDUAL LGCS'!D624</f>
        <v>82377943.0692</v>
      </c>
      <c r="H624" s="48">
        <v>0</v>
      </c>
      <c r="I624" s="50">
        <v>49160382.1353</v>
      </c>
      <c r="J624" s="50">
        <v>5696580.7911</v>
      </c>
      <c r="K624" s="50">
        <v>3946149.7562</v>
      </c>
      <c r="M624" s="48">
        <v>124841808.4856</v>
      </c>
      <c r="N624" s="48"/>
      <c r="O624" s="50"/>
      <c r="P624" s="50"/>
      <c r="Q624" s="50"/>
    </row>
    <row r="625" ht="18.75" spans="1:17">
      <c r="A625" s="44">
        <v>620</v>
      </c>
      <c r="B625" s="45" t="s">
        <v>114</v>
      </c>
      <c r="C625" s="45" t="s">
        <v>614</v>
      </c>
      <c r="D625" s="46">
        <v>3255957.4474</v>
      </c>
      <c r="E625" s="46">
        <v>1943045.7519</v>
      </c>
      <c r="F625" s="47">
        <f t="shared" si="9"/>
        <v>5199003.1993</v>
      </c>
      <c r="G625" s="48">
        <f>'LGCs Details'!E621-'ECOLOGY TO INDIVIDUAL LGCS'!D625</f>
        <v>108531914.9135</v>
      </c>
      <c r="H625" s="48">
        <v>0</v>
      </c>
      <c r="I625" s="50">
        <v>64768191.73</v>
      </c>
      <c r="J625" s="50">
        <v>5906775.1823</v>
      </c>
      <c r="K625" s="50">
        <v>5199003.1993</v>
      </c>
      <c r="M625" s="48">
        <v>130014080.8853</v>
      </c>
      <c r="N625" s="48"/>
      <c r="O625" s="50"/>
      <c r="P625" s="50"/>
      <c r="Q625" s="50"/>
    </row>
    <row r="626" ht="18.75" spans="1:17">
      <c r="A626" s="44">
        <v>621</v>
      </c>
      <c r="B626" s="45" t="s">
        <v>114</v>
      </c>
      <c r="C626" s="45" t="s">
        <v>616</v>
      </c>
      <c r="D626" s="46">
        <v>2228626.9551</v>
      </c>
      <c r="E626" s="46">
        <v>1329969.5121</v>
      </c>
      <c r="F626" s="47">
        <f t="shared" si="9"/>
        <v>3558596.4672</v>
      </c>
      <c r="G626" s="48">
        <f>'LGCs Details'!E622-'ECOLOGY TO INDIVIDUAL LGCS'!D626</f>
        <v>74287565.1684</v>
      </c>
      <c r="H626" s="48">
        <v>0</v>
      </c>
      <c r="I626" s="50">
        <v>44332317.0683</v>
      </c>
      <c r="J626" s="50">
        <v>5219818.4919</v>
      </c>
      <c r="K626" s="50">
        <v>3558596.4672</v>
      </c>
      <c r="M626" s="48">
        <v>113110075.4525</v>
      </c>
      <c r="N626" s="48"/>
      <c r="O626" s="50"/>
      <c r="P626" s="50"/>
      <c r="Q626" s="50"/>
    </row>
    <row r="627" ht="18.75" spans="1:17">
      <c r="A627" s="44">
        <v>622</v>
      </c>
      <c r="B627" s="45" t="s">
        <v>114</v>
      </c>
      <c r="C627" s="45" t="s">
        <v>618</v>
      </c>
      <c r="D627" s="46">
        <v>2695630.565</v>
      </c>
      <c r="E627" s="46">
        <v>1608661.5389</v>
      </c>
      <c r="F627" s="47">
        <f t="shared" si="9"/>
        <v>4304292.1039</v>
      </c>
      <c r="G627" s="48">
        <f>'LGCs Details'!E623-'ECOLOGY TO INDIVIDUAL LGCS'!D627</f>
        <v>89854352.1652</v>
      </c>
      <c r="H627" s="48">
        <v>0</v>
      </c>
      <c r="I627" s="50">
        <v>53622051.2967</v>
      </c>
      <c r="J627" s="50">
        <v>5878719.8027</v>
      </c>
      <c r="K627" s="50">
        <v>4304292.1039</v>
      </c>
      <c r="M627" s="48">
        <v>129323719.6224</v>
      </c>
      <c r="N627" s="48"/>
      <c r="O627" s="50"/>
      <c r="P627" s="50"/>
      <c r="Q627" s="50"/>
    </row>
    <row r="628" ht="18.75" spans="1:17">
      <c r="A628" s="44">
        <v>623</v>
      </c>
      <c r="B628" s="45" t="s">
        <v>114</v>
      </c>
      <c r="C628" s="45" t="s">
        <v>620</v>
      </c>
      <c r="D628" s="46">
        <v>2704273.7132</v>
      </c>
      <c r="E628" s="46">
        <v>1613819.4787</v>
      </c>
      <c r="F628" s="47">
        <f t="shared" si="9"/>
        <v>4318093.1919</v>
      </c>
      <c r="G628" s="48">
        <f>'LGCs Details'!E624-'ECOLOGY TO INDIVIDUAL LGCS'!D628</f>
        <v>90142457.1074</v>
      </c>
      <c r="H628" s="48">
        <v>0</v>
      </c>
      <c r="I628" s="50">
        <v>53793982.6235</v>
      </c>
      <c r="J628" s="50">
        <v>6080040.1423</v>
      </c>
      <c r="K628" s="50">
        <v>4318093.1919</v>
      </c>
      <c r="M628" s="48">
        <v>134277627.4336</v>
      </c>
      <c r="N628" s="48"/>
      <c r="O628" s="50"/>
      <c r="P628" s="50"/>
      <c r="Q628" s="50"/>
    </row>
    <row r="629" ht="18.75" spans="1:17">
      <c r="A629" s="44">
        <v>624</v>
      </c>
      <c r="B629" s="45" t="s">
        <v>114</v>
      </c>
      <c r="C629" s="45" t="s">
        <v>622</v>
      </c>
      <c r="D629" s="46">
        <v>2383075.2061</v>
      </c>
      <c r="E629" s="46">
        <v>1422139.0268</v>
      </c>
      <c r="F629" s="47">
        <f t="shared" si="9"/>
        <v>3805214.2329</v>
      </c>
      <c r="G629" s="48">
        <f>'LGCs Details'!E625-'ECOLOGY TO INDIVIDUAL LGCS'!D629</f>
        <v>79435840.2019</v>
      </c>
      <c r="H629" s="48">
        <v>0</v>
      </c>
      <c r="I629" s="50">
        <v>47404634.2271</v>
      </c>
      <c r="J629" s="50">
        <v>5536131.2514</v>
      </c>
      <c r="K629" s="50">
        <v>3805214.2329</v>
      </c>
      <c r="M629" s="48">
        <v>120893612.144</v>
      </c>
      <c r="N629" s="48"/>
      <c r="O629" s="50"/>
      <c r="P629" s="50"/>
      <c r="Q629" s="50"/>
    </row>
    <row r="630" ht="18.75" spans="1:17">
      <c r="A630" s="44">
        <v>625</v>
      </c>
      <c r="B630" s="45" t="s">
        <v>114</v>
      </c>
      <c r="C630" s="45" t="s">
        <v>624</v>
      </c>
      <c r="D630" s="46">
        <v>2651349.5932</v>
      </c>
      <c r="E630" s="46">
        <v>1582236.1462</v>
      </c>
      <c r="F630" s="47">
        <f t="shared" si="9"/>
        <v>4233585.7394</v>
      </c>
      <c r="G630" s="48">
        <f>'LGCs Details'!E626-'ECOLOGY TO INDIVIDUAL LGCS'!D630</f>
        <v>88378319.7744</v>
      </c>
      <c r="H630" s="48">
        <v>0</v>
      </c>
      <c r="I630" s="50">
        <v>52741204.875</v>
      </c>
      <c r="J630" s="50">
        <v>6176508.129</v>
      </c>
      <c r="K630" s="50">
        <v>4233585.7394</v>
      </c>
      <c r="M630" s="48">
        <v>136651423.909</v>
      </c>
      <c r="N630" s="48"/>
      <c r="O630" s="50"/>
      <c r="P630" s="50"/>
      <c r="Q630" s="50"/>
    </row>
    <row r="631" ht="18.75" spans="1:17">
      <c r="A631" s="44">
        <v>626</v>
      </c>
      <c r="B631" s="45" t="s">
        <v>115</v>
      </c>
      <c r="C631" s="45" t="s">
        <v>628</v>
      </c>
      <c r="D631" s="46">
        <v>2609432.0323</v>
      </c>
      <c r="E631" s="46">
        <v>1557221.1575</v>
      </c>
      <c r="F631" s="47">
        <f t="shared" si="9"/>
        <v>4166653.1898</v>
      </c>
      <c r="G631" s="48">
        <f>'LGCs Details'!E627-'ECOLOGY TO INDIVIDUAL LGCS'!D631</f>
        <v>86981067.7424</v>
      </c>
      <c r="H631" s="48">
        <v>0</v>
      </c>
      <c r="I631" s="50">
        <v>51907371.9184</v>
      </c>
      <c r="J631" s="50">
        <v>7007326.6814</v>
      </c>
      <c r="K631" s="50">
        <v>4166653.1898</v>
      </c>
      <c r="M631" s="48">
        <v>178700261.4165</v>
      </c>
      <c r="N631" s="48"/>
      <c r="O631" s="50"/>
      <c r="P631" s="50"/>
      <c r="Q631" s="50"/>
    </row>
    <row r="632" ht="18.75" spans="1:17">
      <c r="A632" s="44">
        <v>627</v>
      </c>
      <c r="B632" s="45" t="s">
        <v>115</v>
      </c>
      <c r="C632" s="45" t="s">
        <v>630</v>
      </c>
      <c r="D632" s="46">
        <v>3030329.0341</v>
      </c>
      <c r="E632" s="46">
        <v>1808398.3134</v>
      </c>
      <c r="F632" s="47">
        <f t="shared" si="9"/>
        <v>4838727.3475</v>
      </c>
      <c r="G632" s="48">
        <f>'LGCs Details'!E628-'ECOLOGY TO INDIVIDUAL LGCS'!D632</f>
        <v>101010967.8022</v>
      </c>
      <c r="H632" s="48">
        <v>0</v>
      </c>
      <c r="I632" s="50">
        <v>60279943.7812</v>
      </c>
      <c r="J632" s="50">
        <v>7929200.8943</v>
      </c>
      <c r="K632" s="50">
        <v>4838727.3475</v>
      </c>
      <c r="M632" s="48">
        <v>201384903.5803</v>
      </c>
      <c r="N632" s="48"/>
      <c r="O632" s="50"/>
      <c r="P632" s="50"/>
      <c r="Q632" s="50"/>
    </row>
    <row r="633" ht="18.75" spans="1:17">
      <c r="A633" s="44">
        <v>628</v>
      </c>
      <c r="B633" s="45" t="s">
        <v>115</v>
      </c>
      <c r="C633" s="45" t="s">
        <v>632</v>
      </c>
      <c r="D633" s="46">
        <v>3018538.8399</v>
      </c>
      <c r="E633" s="46">
        <v>1801362.3226</v>
      </c>
      <c r="F633" s="47">
        <f t="shared" si="9"/>
        <v>4819901.1625</v>
      </c>
      <c r="G633" s="48">
        <f>'LGCs Details'!E629-'ECOLOGY TO INDIVIDUAL LGCS'!D633</f>
        <v>100617961.3283</v>
      </c>
      <c r="H633" s="48">
        <v>0</v>
      </c>
      <c r="I633" s="50">
        <v>60045410.7531</v>
      </c>
      <c r="J633" s="50">
        <v>7431668.776</v>
      </c>
      <c r="K633" s="50">
        <v>4819901.1625</v>
      </c>
      <c r="M633" s="48">
        <v>189142085.7297</v>
      </c>
      <c r="N633" s="48"/>
      <c r="O633" s="50"/>
      <c r="P633" s="50"/>
      <c r="Q633" s="50"/>
    </row>
    <row r="634" ht="18.75" spans="1:17">
      <c r="A634" s="44">
        <v>629</v>
      </c>
      <c r="B634" s="45" t="s">
        <v>115</v>
      </c>
      <c r="C634" s="45" t="s">
        <v>634</v>
      </c>
      <c r="D634" s="46">
        <v>3234009.2193</v>
      </c>
      <c r="E634" s="46">
        <v>1929947.7885</v>
      </c>
      <c r="F634" s="47">
        <f t="shared" si="9"/>
        <v>5163957.0078</v>
      </c>
      <c r="G634" s="48">
        <f>'LGCs Details'!E630-'ECOLOGY TO INDIVIDUAL LGCS'!D634</f>
        <v>107800307.3092</v>
      </c>
      <c r="H634" s="48">
        <v>0</v>
      </c>
      <c r="I634" s="50">
        <v>64331592.9506</v>
      </c>
      <c r="J634" s="50">
        <v>6728074.732</v>
      </c>
      <c r="K634" s="50">
        <v>5163957.0078</v>
      </c>
      <c r="M634" s="48">
        <v>171828683.4304</v>
      </c>
      <c r="N634" s="48"/>
      <c r="O634" s="50"/>
      <c r="P634" s="50"/>
      <c r="Q634" s="50"/>
    </row>
    <row r="635" ht="18.75" spans="1:17">
      <c r="A635" s="44">
        <v>630</v>
      </c>
      <c r="B635" s="45" t="s">
        <v>115</v>
      </c>
      <c r="C635" s="45" t="s">
        <v>636</v>
      </c>
      <c r="D635" s="46">
        <v>3281226.7745</v>
      </c>
      <c r="E635" s="46">
        <v>1958125.6353</v>
      </c>
      <c r="F635" s="47">
        <f t="shared" si="9"/>
        <v>5239352.4098</v>
      </c>
      <c r="G635" s="48">
        <f>'LGCs Details'!E631-'ECOLOGY TO INDIVIDUAL LGCS'!D635</f>
        <v>109374225.8154</v>
      </c>
      <c r="H635" s="48">
        <v>0</v>
      </c>
      <c r="I635" s="50">
        <v>65270854.5093</v>
      </c>
      <c r="J635" s="50">
        <v>8767804.7342</v>
      </c>
      <c r="K635" s="50">
        <v>5239352.4098</v>
      </c>
      <c r="M635" s="48">
        <v>222020504.1412</v>
      </c>
      <c r="N635" s="48"/>
      <c r="O635" s="50"/>
      <c r="P635" s="50"/>
      <c r="Q635" s="50"/>
    </row>
    <row r="636" ht="18.75" spans="1:17">
      <c r="A636" s="44">
        <v>631</v>
      </c>
      <c r="B636" s="45" t="s">
        <v>115</v>
      </c>
      <c r="C636" s="45" t="s">
        <v>637</v>
      </c>
      <c r="D636" s="46">
        <v>3372433.2257</v>
      </c>
      <c r="E636" s="46">
        <v>2012554.5738</v>
      </c>
      <c r="F636" s="47">
        <f t="shared" si="9"/>
        <v>5384987.7995</v>
      </c>
      <c r="G636" s="48">
        <f>'LGCs Details'!E632-'ECOLOGY TO INDIVIDUAL LGCS'!D636</f>
        <v>112414440.8576</v>
      </c>
      <c r="H636" s="48">
        <v>0</v>
      </c>
      <c r="I636" s="50">
        <v>67085152.4594</v>
      </c>
      <c r="J636" s="50">
        <v>9069044.7441</v>
      </c>
      <c r="K636" s="50">
        <v>5384987.7995</v>
      </c>
      <c r="M636" s="48">
        <v>229433144.3177</v>
      </c>
      <c r="N636" s="48"/>
      <c r="O636" s="50"/>
      <c r="P636" s="50"/>
      <c r="Q636" s="50"/>
    </row>
    <row r="637" ht="37.5" spans="1:17">
      <c r="A637" s="44">
        <v>632</v>
      </c>
      <c r="B637" s="45" t="s">
        <v>115</v>
      </c>
      <c r="C637" s="45" t="s">
        <v>640</v>
      </c>
      <c r="D637" s="46">
        <v>3656190.9098</v>
      </c>
      <c r="E637" s="46">
        <v>2181891.6034</v>
      </c>
      <c r="F637" s="47">
        <f t="shared" si="9"/>
        <v>5838082.5132</v>
      </c>
      <c r="G637" s="48">
        <f>'LGCs Details'!E633-'ECOLOGY TO INDIVIDUAL LGCS'!D637</f>
        <v>121873030.3266</v>
      </c>
      <c r="H637" s="48">
        <v>0</v>
      </c>
      <c r="I637" s="50">
        <v>72729720.1123</v>
      </c>
      <c r="J637" s="50">
        <v>9350960.1033</v>
      </c>
      <c r="K637" s="50">
        <v>5838082.5132</v>
      </c>
      <c r="M637" s="48">
        <v>236370261.0699</v>
      </c>
      <c r="N637" s="48"/>
      <c r="O637" s="50"/>
      <c r="P637" s="50"/>
      <c r="Q637" s="50"/>
    </row>
    <row r="638" ht="37.5" spans="1:17">
      <c r="A638" s="44">
        <v>633</v>
      </c>
      <c r="B638" s="45" t="s">
        <v>115</v>
      </c>
      <c r="C638" s="45" t="s">
        <v>642</v>
      </c>
      <c r="D638" s="46">
        <v>2690822.3321</v>
      </c>
      <c r="E638" s="46">
        <v>1605792.1474</v>
      </c>
      <c r="F638" s="47">
        <f t="shared" si="9"/>
        <v>4296614.4795</v>
      </c>
      <c r="G638" s="48">
        <f>'LGCs Details'!E634-'ECOLOGY TO INDIVIDUAL LGCS'!D638</f>
        <v>89694077.7355</v>
      </c>
      <c r="H638" s="48">
        <v>0</v>
      </c>
      <c r="I638" s="50">
        <v>53526404.9147</v>
      </c>
      <c r="J638" s="50">
        <v>7230205.1139</v>
      </c>
      <c r="K638" s="50">
        <v>4296614.4795</v>
      </c>
      <c r="M638" s="48">
        <v>184184651.1687</v>
      </c>
      <c r="N638" s="48"/>
      <c r="O638" s="50"/>
      <c r="P638" s="50"/>
      <c r="Q638" s="50"/>
    </row>
    <row r="639" ht="37.5" spans="1:17">
      <c r="A639" s="44">
        <v>634</v>
      </c>
      <c r="B639" s="45" t="s">
        <v>115</v>
      </c>
      <c r="C639" s="45" t="s">
        <v>644</v>
      </c>
      <c r="D639" s="46">
        <v>3193438.2357</v>
      </c>
      <c r="E639" s="46">
        <v>1905736.3919</v>
      </c>
      <c r="F639" s="47">
        <f t="shared" si="9"/>
        <v>5099174.6276</v>
      </c>
      <c r="G639" s="48">
        <f>'LGCs Details'!E635-'ECOLOGY TO INDIVIDUAL LGCS'!D639</f>
        <v>106447941.1914</v>
      </c>
      <c r="H639" s="48">
        <v>0</v>
      </c>
      <c r="I639" s="50">
        <v>63524546.3958</v>
      </c>
      <c r="J639" s="50">
        <v>8582357.3616</v>
      </c>
      <c r="K639" s="50">
        <v>5099174.6276</v>
      </c>
      <c r="M639" s="48">
        <v>217457183.8645</v>
      </c>
      <c r="N639" s="48"/>
      <c r="O639" s="50"/>
      <c r="P639" s="50"/>
      <c r="Q639" s="50"/>
    </row>
    <row r="640" ht="37.5" spans="1:17">
      <c r="A640" s="44">
        <v>635</v>
      </c>
      <c r="B640" s="45" t="s">
        <v>115</v>
      </c>
      <c r="C640" s="45" t="s">
        <v>646</v>
      </c>
      <c r="D640" s="46">
        <v>3343383.0875</v>
      </c>
      <c r="E640" s="46">
        <v>1995218.4296</v>
      </c>
      <c r="F640" s="47">
        <f t="shared" si="9"/>
        <v>5338601.5171</v>
      </c>
      <c r="G640" s="48">
        <f>'LGCs Details'!E636-'ECOLOGY TO INDIVIDUAL LGCS'!D640</f>
        <v>111446102.9172</v>
      </c>
      <c r="H640" s="48">
        <v>0</v>
      </c>
      <c r="I640" s="50">
        <v>66507280.9879</v>
      </c>
      <c r="J640" s="50">
        <v>8779891.5985</v>
      </c>
      <c r="K640" s="50">
        <v>5338601.5171</v>
      </c>
      <c r="M640" s="48">
        <v>222317926.7032</v>
      </c>
      <c r="N640" s="48"/>
      <c r="O640" s="50"/>
      <c r="P640" s="50"/>
      <c r="Q640" s="50"/>
    </row>
    <row r="641" ht="37.5" spans="1:17">
      <c r="A641" s="44">
        <v>636</v>
      </c>
      <c r="B641" s="45" t="s">
        <v>115</v>
      </c>
      <c r="C641" s="45" t="s">
        <v>648</v>
      </c>
      <c r="D641" s="46">
        <v>2418054.3019</v>
      </c>
      <c r="E641" s="46">
        <v>1443013.3732</v>
      </c>
      <c r="F641" s="47">
        <f t="shared" si="9"/>
        <v>3861067.6751</v>
      </c>
      <c r="G641" s="48">
        <f>'LGCs Details'!E637-'ECOLOGY TO INDIVIDUAL LGCS'!D641</f>
        <v>80601810.0623</v>
      </c>
      <c r="H641" s="48">
        <v>0</v>
      </c>
      <c r="I641" s="50">
        <v>48100445.7727</v>
      </c>
      <c r="J641" s="50">
        <v>6634759.8403</v>
      </c>
      <c r="K641" s="50">
        <v>3861067.6751</v>
      </c>
      <c r="M641" s="48">
        <v>169532475.4493</v>
      </c>
      <c r="N641" s="48"/>
      <c r="O641" s="50"/>
      <c r="P641" s="50"/>
      <c r="Q641" s="50"/>
    </row>
    <row r="642" ht="18.75" spans="1:17">
      <c r="A642" s="44">
        <v>637</v>
      </c>
      <c r="B642" s="45" t="s">
        <v>115</v>
      </c>
      <c r="C642" s="45" t="s">
        <v>650</v>
      </c>
      <c r="D642" s="46">
        <v>2521741.4226</v>
      </c>
      <c r="E642" s="46">
        <v>1504890.3549</v>
      </c>
      <c r="F642" s="47">
        <f t="shared" si="9"/>
        <v>4026631.7775</v>
      </c>
      <c r="G642" s="48">
        <f>'LGCs Details'!E638-'ECOLOGY TO INDIVIDUAL LGCS'!D642</f>
        <v>84058047.4195</v>
      </c>
      <c r="H642" s="48">
        <v>0</v>
      </c>
      <c r="I642" s="50">
        <v>50163011.8298</v>
      </c>
      <c r="J642" s="50">
        <v>6612222.3771</v>
      </c>
      <c r="K642" s="50">
        <v>4026631.7775</v>
      </c>
      <c r="M642" s="48">
        <v>168977894.0516</v>
      </c>
      <c r="N642" s="48"/>
      <c r="O642" s="50"/>
      <c r="P642" s="50"/>
      <c r="Q642" s="50"/>
    </row>
    <row r="643" ht="18.75" spans="1:17">
      <c r="A643" s="44">
        <v>638</v>
      </c>
      <c r="B643" s="45" t="s">
        <v>115</v>
      </c>
      <c r="C643" s="45" t="s">
        <v>652</v>
      </c>
      <c r="D643" s="46">
        <v>2472071.1455</v>
      </c>
      <c r="E643" s="46">
        <v>1475248.8063</v>
      </c>
      <c r="F643" s="47">
        <f t="shared" si="9"/>
        <v>3947319.9518</v>
      </c>
      <c r="G643" s="48">
        <f>'LGCs Details'!E639-'ECOLOGY TO INDIVIDUAL LGCS'!D643</f>
        <v>82402371.5151</v>
      </c>
      <c r="H643" s="48">
        <v>0</v>
      </c>
      <c r="I643" s="50">
        <v>49174960.2092</v>
      </c>
      <c r="J643" s="50">
        <v>6638127.9191</v>
      </c>
      <c r="K643" s="50">
        <v>3947319.9518</v>
      </c>
      <c r="M643" s="48">
        <v>169615354.0684</v>
      </c>
      <c r="N643" s="48"/>
      <c r="O643" s="50"/>
      <c r="P643" s="50"/>
      <c r="Q643" s="50"/>
    </row>
    <row r="644" ht="18.75" spans="1:17">
      <c r="A644" s="44">
        <v>639</v>
      </c>
      <c r="B644" s="45" t="s">
        <v>115</v>
      </c>
      <c r="C644" s="45" t="s">
        <v>654</v>
      </c>
      <c r="D644" s="46">
        <v>3671678.1792</v>
      </c>
      <c r="E644" s="46">
        <v>2191133.8842</v>
      </c>
      <c r="F644" s="47">
        <f t="shared" si="9"/>
        <v>5862812.0634</v>
      </c>
      <c r="G644" s="48">
        <f>'LGCs Details'!E640-'ECOLOGY TO INDIVIDUAL LGCS'!D644</f>
        <v>122389272.6404</v>
      </c>
      <c r="H644" s="48">
        <v>0</v>
      </c>
      <c r="I644" s="50">
        <v>73037796.1394</v>
      </c>
      <c r="J644" s="50">
        <v>8725154.3467</v>
      </c>
      <c r="K644" s="50">
        <v>5862812.0634</v>
      </c>
      <c r="M644" s="48">
        <v>220971002.1957</v>
      </c>
      <c r="N644" s="48"/>
      <c r="O644" s="50"/>
      <c r="P644" s="50"/>
      <c r="Q644" s="50"/>
    </row>
    <row r="645" ht="18.75" spans="1:17">
      <c r="A645" s="44">
        <v>640</v>
      </c>
      <c r="B645" s="45" t="s">
        <v>115</v>
      </c>
      <c r="C645" s="45" t="s">
        <v>656</v>
      </c>
      <c r="D645" s="46">
        <v>2503741.4997</v>
      </c>
      <c r="E645" s="46">
        <v>1494148.6071</v>
      </c>
      <c r="F645" s="47">
        <f t="shared" si="9"/>
        <v>3997890.1068</v>
      </c>
      <c r="G645" s="48">
        <f>'LGCs Details'!E641-'ECOLOGY TO INDIVIDUAL LGCS'!D645</f>
        <v>83458049.9913</v>
      </c>
      <c r="H645" s="48">
        <v>0</v>
      </c>
      <c r="I645" s="50">
        <v>49804953.5711</v>
      </c>
      <c r="J645" s="50">
        <v>6816863.0213</v>
      </c>
      <c r="K645" s="50">
        <v>3997890.1068</v>
      </c>
      <c r="M645" s="48">
        <v>174013504.8986</v>
      </c>
      <c r="N645" s="48"/>
      <c r="O645" s="50"/>
      <c r="P645" s="50"/>
      <c r="Q645" s="50"/>
    </row>
    <row r="646" ht="18.75" spans="1:17">
      <c r="A646" s="44">
        <v>641</v>
      </c>
      <c r="B646" s="45" t="s">
        <v>115</v>
      </c>
      <c r="C646" s="45" t="s">
        <v>658</v>
      </c>
      <c r="D646" s="46">
        <v>2627321.3184</v>
      </c>
      <c r="E646" s="46">
        <v>1567896.881</v>
      </c>
      <c r="F646" s="47">
        <f t="shared" si="9"/>
        <v>4195218.1994</v>
      </c>
      <c r="G646" s="48">
        <f>'LGCs Details'!E642-'ECOLOGY TO INDIVIDUAL LGCS'!D646</f>
        <v>87577377.28</v>
      </c>
      <c r="H646" s="48">
        <v>0</v>
      </c>
      <c r="I646" s="50">
        <v>52263229.3681</v>
      </c>
      <c r="J646" s="50">
        <v>6868542.7264</v>
      </c>
      <c r="K646" s="50">
        <v>4195218.1994</v>
      </c>
      <c r="M646" s="48">
        <v>175285192.0782</v>
      </c>
      <c r="N646" s="48"/>
      <c r="O646" s="50"/>
      <c r="P646" s="50"/>
      <c r="Q646" s="50"/>
    </row>
    <row r="647" ht="18.75" spans="1:17">
      <c r="A647" s="44">
        <v>642</v>
      </c>
      <c r="B647" s="45" t="s">
        <v>115</v>
      </c>
      <c r="C647" s="45" t="s">
        <v>660</v>
      </c>
      <c r="D647" s="46">
        <v>3432639.6153</v>
      </c>
      <c r="E647" s="46">
        <v>2048483.7195</v>
      </c>
      <c r="F647" s="47">
        <f t="shared" ref="F647:F710" si="10">D647+E647</f>
        <v>5481123.3348</v>
      </c>
      <c r="G647" s="48">
        <f>'LGCs Details'!E643-'ECOLOGY TO INDIVIDUAL LGCS'!D647</f>
        <v>114421320.5087</v>
      </c>
      <c r="H647" s="48">
        <v>0</v>
      </c>
      <c r="I647" s="50">
        <v>68282790.6484</v>
      </c>
      <c r="J647" s="50">
        <v>8473432.2609</v>
      </c>
      <c r="K647" s="50">
        <v>5481123.3348</v>
      </c>
      <c r="M647" s="48">
        <v>214776854.0569</v>
      </c>
      <c r="N647" s="48"/>
      <c r="O647" s="50"/>
      <c r="P647" s="50"/>
      <c r="Q647" s="50"/>
    </row>
    <row r="648" ht="18.75" spans="1:17">
      <c r="A648" s="44">
        <v>643</v>
      </c>
      <c r="B648" s="45" t="s">
        <v>115</v>
      </c>
      <c r="C648" s="45" t="s">
        <v>662</v>
      </c>
      <c r="D648" s="46">
        <v>2968118.2967</v>
      </c>
      <c r="E648" s="46">
        <v>1771273.0405</v>
      </c>
      <c r="F648" s="47">
        <f t="shared" si="10"/>
        <v>4739391.3372</v>
      </c>
      <c r="G648" s="48">
        <f>'LGCs Details'!E644-'ECOLOGY TO INDIVIDUAL LGCS'!D648</f>
        <v>98937276.5564</v>
      </c>
      <c r="H648" s="48">
        <v>0</v>
      </c>
      <c r="I648" s="50">
        <v>59042434.6825</v>
      </c>
      <c r="J648" s="50">
        <v>6941386.3875</v>
      </c>
      <c r="K648" s="50">
        <v>4739391.3372</v>
      </c>
      <c r="M648" s="48">
        <v>177077662.637</v>
      </c>
      <c r="N648" s="48"/>
      <c r="O648" s="50"/>
      <c r="P648" s="50"/>
      <c r="Q648" s="50"/>
    </row>
    <row r="649" ht="18.75" spans="1:17">
      <c r="A649" s="44">
        <v>644</v>
      </c>
      <c r="B649" s="45" t="s">
        <v>115</v>
      </c>
      <c r="C649" s="45" t="s">
        <v>664</v>
      </c>
      <c r="D649" s="46">
        <v>2724775.9933</v>
      </c>
      <c r="E649" s="46">
        <v>1626054.549</v>
      </c>
      <c r="F649" s="47">
        <f t="shared" si="10"/>
        <v>4350830.5423</v>
      </c>
      <c r="G649" s="48">
        <f>'LGCs Details'!E645-'ECOLOGY TO INDIVIDUAL LGCS'!D649</f>
        <v>90825866.4426</v>
      </c>
      <c r="H649" s="48">
        <v>0</v>
      </c>
      <c r="I649" s="50">
        <v>54201818.2991</v>
      </c>
      <c r="J649" s="50">
        <v>6634771.7839</v>
      </c>
      <c r="K649" s="50">
        <v>4350830.5423</v>
      </c>
      <c r="M649" s="48">
        <v>169532769.3451</v>
      </c>
      <c r="N649" s="48"/>
      <c r="O649" s="50"/>
      <c r="P649" s="50"/>
      <c r="Q649" s="50"/>
    </row>
    <row r="650" ht="18.75" spans="1:17">
      <c r="A650" s="44">
        <v>645</v>
      </c>
      <c r="B650" s="45" t="s">
        <v>115</v>
      </c>
      <c r="C650" s="45" t="s">
        <v>666</v>
      </c>
      <c r="D650" s="46">
        <v>2460317.3531</v>
      </c>
      <c r="E650" s="46">
        <v>1468234.5388</v>
      </c>
      <c r="F650" s="47">
        <f t="shared" si="10"/>
        <v>3928551.8919</v>
      </c>
      <c r="G650" s="48">
        <f>'LGCs Details'!E646-'ECOLOGY TO INDIVIDUAL LGCS'!D650</f>
        <v>82010578.4365</v>
      </c>
      <c r="H650" s="48">
        <v>0</v>
      </c>
      <c r="I650" s="50">
        <v>48941151.2946</v>
      </c>
      <c r="J650" s="50">
        <v>6381317.8846</v>
      </c>
      <c r="K650" s="50">
        <v>3928551.8919</v>
      </c>
      <c r="M650" s="48">
        <v>163296006.3135</v>
      </c>
      <c r="N650" s="48"/>
      <c r="O650" s="50"/>
      <c r="P650" s="50"/>
      <c r="Q650" s="50"/>
    </row>
    <row r="651" ht="18.75" spans="1:17">
      <c r="A651" s="44">
        <v>646</v>
      </c>
      <c r="B651" s="45" t="s">
        <v>115</v>
      </c>
      <c r="C651" s="45" t="s">
        <v>668</v>
      </c>
      <c r="D651" s="46">
        <v>3038477.4409</v>
      </c>
      <c r="E651" s="46">
        <v>1813261.0082</v>
      </c>
      <c r="F651" s="47">
        <f t="shared" si="10"/>
        <v>4851738.4491</v>
      </c>
      <c r="G651" s="48">
        <f>'LGCs Details'!E647-'ECOLOGY TO INDIVIDUAL LGCS'!D651</f>
        <v>101282581.3641</v>
      </c>
      <c r="H651" s="48">
        <v>0</v>
      </c>
      <c r="I651" s="50">
        <v>60442033.6077</v>
      </c>
      <c r="J651" s="50">
        <v>7805441.9148</v>
      </c>
      <c r="K651" s="50">
        <v>4851738.4491</v>
      </c>
      <c r="M651" s="48">
        <v>198339555.1739</v>
      </c>
      <c r="N651" s="48"/>
      <c r="O651" s="50"/>
      <c r="P651" s="50"/>
      <c r="Q651" s="50"/>
    </row>
    <row r="652" ht="18.75" spans="1:17">
      <c r="A652" s="44">
        <v>647</v>
      </c>
      <c r="B652" s="45" t="s">
        <v>115</v>
      </c>
      <c r="C652" s="45" t="s">
        <v>670</v>
      </c>
      <c r="D652" s="46">
        <v>2814434.1787</v>
      </c>
      <c r="E652" s="46">
        <v>1679559.5346</v>
      </c>
      <c r="F652" s="47">
        <f t="shared" si="10"/>
        <v>4493993.7133</v>
      </c>
      <c r="G652" s="48">
        <f>'LGCs Details'!E648-'ECOLOGY TO INDIVIDUAL LGCS'!D652</f>
        <v>93814472.6234</v>
      </c>
      <c r="H652" s="48">
        <v>0</v>
      </c>
      <c r="I652" s="50">
        <v>55985317.8189</v>
      </c>
      <c r="J652" s="50">
        <v>7171956.4608</v>
      </c>
      <c r="K652" s="50">
        <v>4493993.7133</v>
      </c>
      <c r="M652" s="48">
        <v>182751321.2924</v>
      </c>
      <c r="N652" s="48"/>
      <c r="O652" s="50"/>
      <c r="P652" s="50"/>
      <c r="Q652" s="50"/>
    </row>
    <row r="653" ht="37.5" spans="1:17">
      <c r="A653" s="44">
        <v>648</v>
      </c>
      <c r="B653" s="45" t="s">
        <v>115</v>
      </c>
      <c r="C653" s="45" t="s">
        <v>672</v>
      </c>
      <c r="D653" s="46">
        <v>2913646.3979</v>
      </c>
      <c r="E653" s="46">
        <v>1738766.0458</v>
      </c>
      <c r="F653" s="47">
        <f t="shared" si="10"/>
        <v>4652412.4437</v>
      </c>
      <c r="G653" s="48">
        <f>'LGCs Details'!E649-'ECOLOGY TO INDIVIDUAL LGCS'!D653</f>
        <v>97121546.5982</v>
      </c>
      <c r="H653" s="48">
        <v>0</v>
      </c>
      <c r="I653" s="50">
        <v>57958868.1928</v>
      </c>
      <c r="J653" s="50">
        <v>7778246.4703</v>
      </c>
      <c r="K653" s="50">
        <v>4652412.4437</v>
      </c>
      <c r="M653" s="48">
        <v>197670354.4094</v>
      </c>
      <c r="N653" s="48"/>
      <c r="O653" s="50"/>
      <c r="P653" s="50"/>
      <c r="Q653" s="50"/>
    </row>
    <row r="654" ht="37.5" spans="1:17">
      <c r="A654" s="44">
        <v>649</v>
      </c>
      <c r="B654" s="45" t="s">
        <v>115</v>
      </c>
      <c r="C654" s="45" t="s">
        <v>674</v>
      </c>
      <c r="D654" s="46">
        <v>2494293.8027</v>
      </c>
      <c r="E654" s="46">
        <v>1488510.5397</v>
      </c>
      <c r="F654" s="47">
        <f t="shared" si="10"/>
        <v>3982804.3424</v>
      </c>
      <c r="G654" s="48">
        <f>'LGCs Details'!E650-'ECOLOGY TO INDIVIDUAL LGCS'!D654</f>
        <v>83143126.7566</v>
      </c>
      <c r="H654" s="48">
        <v>0</v>
      </c>
      <c r="I654" s="50">
        <v>49617017.9905</v>
      </c>
      <c r="J654" s="50">
        <v>6608914.016</v>
      </c>
      <c r="K654" s="50">
        <v>3982804.3424</v>
      </c>
      <c r="M654" s="48">
        <v>168896484.9116</v>
      </c>
      <c r="N654" s="48"/>
      <c r="O654" s="50"/>
      <c r="P654" s="50"/>
      <c r="Q654" s="50"/>
    </row>
    <row r="655" ht="18.75" spans="1:17">
      <c r="A655" s="44">
        <v>650</v>
      </c>
      <c r="B655" s="45" t="s">
        <v>115</v>
      </c>
      <c r="C655" s="45" t="s">
        <v>676</v>
      </c>
      <c r="D655" s="46">
        <v>2282524.4861</v>
      </c>
      <c r="E655" s="46">
        <v>1362133.7435</v>
      </c>
      <c r="F655" s="47">
        <f t="shared" si="10"/>
        <v>3644658.2296</v>
      </c>
      <c r="G655" s="48">
        <f>'LGCs Details'!E651-'ECOLOGY TO INDIVIDUAL LGCS'!D655</f>
        <v>76084149.5371</v>
      </c>
      <c r="H655" s="48">
        <v>0</v>
      </c>
      <c r="I655" s="50">
        <v>45404458.115</v>
      </c>
      <c r="J655" s="50">
        <v>6183353.6802</v>
      </c>
      <c r="K655" s="50">
        <v>3644658.2296</v>
      </c>
      <c r="M655" s="48">
        <v>158424683.2255</v>
      </c>
      <c r="N655" s="48"/>
      <c r="O655" s="50"/>
      <c r="P655" s="50"/>
      <c r="Q655" s="50"/>
    </row>
    <row r="656" ht="18.75" spans="1:17">
      <c r="A656" s="44">
        <v>651</v>
      </c>
      <c r="B656" s="45" t="s">
        <v>115</v>
      </c>
      <c r="C656" s="45" t="s">
        <v>678</v>
      </c>
      <c r="D656" s="46">
        <v>3025616.2142</v>
      </c>
      <c r="E656" s="46">
        <v>1805585.8612</v>
      </c>
      <c r="F656" s="47">
        <f t="shared" si="10"/>
        <v>4831202.0754</v>
      </c>
      <c r="G656" s="48">
        <f>'LGCs Details'!E652-'ECOLOGY TO INDIVIDUAL LGCS'!D656</f>
        <v>100853873.8059</v>
      </c>
      <c r="H656" s="48">
        <v>0</v>
      </c>
      <c r="I656" s="50">
        <v>60186195.3748</v>
      </c>
      <c r="J656" s="50">
        <v>7826080.3549</v>
      </c>
      <c r="K656" s="50">
        <v>4831202.0754</v>
      </c>
      <c r="M656" s="48">
        <v>198847407.1374</v>
      </c>
      <c r="N656" s="48"/>
      <c r="O656" s="50"/>
      <c r="P656" s="50"/>
      <c r="Q656" s="50"/>
    </row>
    <row r="657" ht="18.75" spans="1:17">
      <c r="A657" s="44">
        <v>652</v>
      </c>
      <c r="B657" s="45" t="s">
        <v>115</v>
      </c>
      <c r="C657" s="45" t="s">
        <v>680</v>
      </c>
      <c r="D657" s="46">
        <v>3296493.4305</v>
      </c>
      <c r="E657" s="46">
        <v>1967236.2615</v>
      </c>
      <c r="F657" s="47">
        <f t="shared" si="10"/>
        <v>5263729.692</v>
      </c>
      <c r="G657" s="48">
        <f>'LGCs Details'!E653-'ECOLOGY TO INDIVIDUAL LGCS'!D657</f>
        <v>109883114.3514</v>
      </c>
      <c r="H657" s="48">
        <v>0</v>
      </c>
      <c r="I657" s="50">
        <v>65574542.0495</v>
      </c>
      <c r="J657" s="50">
        <v>8570569.0859</v>
      </c>
      <c r="K657" s="50">
        <v>5263729.692</v>
      </c>
      <c r="M657" s="48">
        <v>217167108.6978</v>
      </c>
      <c r="N657" s="48"/>
      <c r="O657" s="50"/>
      <c r="P657" s="50"/>
      <c r="Q657" s="50"/>
    </row>
    <row r="658" ht="18.75" spans="1:17">
      <c r="A658" s="44">
        <v>653</v>
      </c>
      <c r="B658" s="45" t="s">
        <v>115</v>
      </c>
      <c r="C658" s="45" t="s">
        <v>682</v>
      </c>
      <c r="D658" s="46">
        <v>2524800.5648</v>
      </c>
      <c r="E658" s="46">
        <v>1506715.9479</v>
      </c>
      <c r="F658" s="47">
        <f t="shared" si="10"/>
        <v>4031516.5127</v>
      </c>
      <c r="G658" s="48">
        <f>'LGCs Details'!E654-'ECOLOGY TO INDIVIDUAL LGCS'!D658</f>
        <v>84160018.8252</v>
      </c>
      <c r="H658" s="48">
        <v>0</v>
      </c>
      <c r="I658" s="50">
        <v>50223864.9306</v>
      </c>
      <c r="J658" s="50">
        <v>6652221.2984</v>
      </c>
      <c r="K658" s="50">
        <v>4031516.5127</v>
      </c>
      <c r="M658" s="48">
        <v>169962151.1268</v>
      </c>
      <c r="N658" s="48"/>
      <c r="O658" s="50"/>
      <c r="P658" s="50"/>
      <c r="Q658" s="50"/>
    </row>
    <row r="659" ht="18.75" spans="1:17">
      <c r="A659" s="44">
        <v>654</v>
      </c>
      <c r="B659" s="45" t="s">
        <v>115</v>
      </c>
      <c r="C659" s="45" t="s">
        <v>684</v>
      </c>
      <c r="D659" s="46">
        <v>3036365.2798</v>
      </c>
      <c r="E659" s="46">
        <v>1812000.5416</v>
      </c>
      <c r="F659" s="47">
        <f t="shared" si="10"/>
        <v>4848365.8214</v>
      </c>
      <c r="G659" s="48">
        <f>'LGCs Details'!E655-'ECOLOGY TO INDIVIDUAL LGCS'!D659</f>
        <v>101212175.9917</v>
      </c>
      <c r="H659" s="48">
        <v>0</v>
      </c>
      <c r="I659" s="50">
        <v>60400018.0524</v>
      </c>
      <c r="J659" s="50">
        <v>7203857.6608</v>
      </c>
      <c r="K659" s="50">
        <v>4848365.8214</v>
      </c>
      <c r="M659" s="48">
        <v>183536317.0069</v>
      </c>
      <c r="N659" s="48"/>
      <c r="O659" s="50"/>
      <c r="P659" s="50"/>
      <c r="Q659" s="50"/>
    </row>
    <row r="660" ht="18.75" spans="1:17">
      <c r="A660" s="44">
        <v>655</v>
      </c>
      <c r="B660" s="45" t="s">
        <v>115</v>
      </c>
      <c r="C660" s="45" t="s">
        <v>686</v>
      </c>
      <c r="D660" s="46">
        <v>2563705.4216</v>
      </c>
      <c r="E660" s="46">
        <v>1529933.0563</v>
      </c>
      <c r="F660" s="47">
        <f t="shared" si="10"/>
        <v>4093638.4779</v>
      </c>
      <c r="G660" s="48">
        <f>'LGCs Details'!E656-'ECOLOGY TO INDIVIDUAL LGCS'!D660</f>
        <v>85456847.3874</v>
      </c>
      <c r="H660" s="48">
        <v>0</v>
      </c>
      <c r="I660" s="50">
        <v>50997768.5425</v>
      </c>
      <c r="J660" s="50">
        <v>6883985.7259</v>
      </c>
      <c r="K660" s="50">
        <v>4093638.4779</v>
      </c>
      <c r="M660" s="48">
        <v>175665199.3634</v>
      </c>
      <c r="N660" s="48"/>
      <c r="O660" s="50"/>
      <c r="P660" s="50"/>
      <c r="Q660" s="50"/>
    </row>
    <row r="661" ht="18.75" spans="1:17">
      <c r="A661" s="44">
        <v>656</v>
      </c>
      <c r="B661" s="45" t="s">
        <v>115</v>
      </c>
      <c r="C661" s="45" t="s">
        <v>688</v>
      </c>
      <c r="D661" s="46">
        <v>2574897.1412</v>
      </c>
      <c r="E661" s="46">
        <v>1536611.8976</v>
      </c>
      <c r="F661" s="47">
        <f t="shared" si="10"/>
        <v>4111509.0388</v>
      </c>
      <c r="G661" s="48">
        <f>'LGCs Details'!E657-'ECOLOGY TO INDIVIDUAL LGCS'!D661</f>
        <v>85829904.7067</v>
      </c>
      <c r="H661" s="48">
        <v>0</v>
      </c>
      <c r="I661" s="50">
        <v>51220396.587</v>
      </c>
      <c r="J661" s="50">
        <v>7031966.2081</v>
      </c>
      <c r="K661" s="50">
        <v>4111509.0388</v>
      </c>
      <c r="M661" s="48">
        <v>179306568.4771</v>
      </c>
      <c r="N661" s="48"/>
      <c r="O661" s="50"/>
      <c r="P661" s="50"/>
      <c r="Q661" s="50"/>
    </row>
    <row r="662" ht="18.75" spans="1:17">
      <c r="A662" s="44">
        <v>657</v>
      </c>
      <c r="B662" s="45" t="s">
        <v>115</v>
      </c>
      <c r="C662" s="45" t="s">
        <v>690</v>
      </c>
      <c r="D662" s="46">
        <v>2562393.6145</v>
      </c>
      <c r="E662" s="46">
        <v>1529150.214</v>
      </c>
      <c r="F662" s="47">
        <f t="shared" si="10"/>
        <v>4091543.8285</v>
      </c>
      <c r="G662" s="48">
        <f>'LGCs Details'!E658-'ECOLOGY TO INDIVIDUAL LGCS'!D662</f>
        <v>85413120.4833</v>
      </c>
      <c r="H662" s="48">
        <v>0</v>
      </c>
      <c r="I662" s="50">
        <v>50971673.7987</v>
      </c>
      <c r="J662" s="50">
        <v>6721278.8567</v>
      </c>
      <c r="K662" s="50">
        <v>4091543.8285</v>
      </c>
      <c r="M662" s="48">
        <v>171661456.7132</v>
      </c>
      <c r="N662" s="48"/>
      <c r="O662" s="50"/>
      <c r="P662" s="50"/>
      <c r="Q662" s="50"/>
    </row>
    <row r="663" ht="18.75" spans="1:17">
      <c r="A663" s="44">
        <v>658</v>
      </c>
      <c r="B663" s="45" t="s">
        <v>115</v>
      </c>
      <c r="C663" s="45" t="s">
        <v>692</v>
      </c>
      <c r="D663" s="46">
        <v>2953644.6364</v>
      </c>
      <c r="E663" s="46">
        <v>1762635.6474</v>
      </c>
      <c r="F663" s="47">
        <f t="shared" si="10"/>
        <v>4716280.2838</v>
      </c>
      <c r="G663" s="48">
        <f>'LGCs Details'!E659-'ECOLOGY TO INDIVIDUAL LGCS'!D663</f>
        <v>98454821.2118</v>
      </c>
      <c r="H663" s="48">
        <v>0</v>
      </c>
      <c r="I663" s="50">
        <v>58754521.5808</v>
      </c>
      <c r="J663" s="50">
        <v>7101644.8306</v>
      </c>
      <c r="K663" s="50">
        <v>4716280.2838</v>
      </c>
      <c r="M663" s="48">
        <v>181021156.6457</v>
      </c>
      <c r="N663" s="48"/>
      <c r="O663" s="50"/>
      <c r="P663" s="50"/>
      <c r="Q663" s="50"/>
    </row>
    <row r="664" ht="18.75" spans="1:17">
      <c r="A664" s="44">
        <v>659</v>
      </c>
      <c r="B664" s="45" t="s">
        <v>116</v>
      </c>
      <c r="C664" s="45" t="s">
        <v>696</v>
      </c>
      <c r="D664" s="46">
        <v>3484080.0412</v>
      </c>
      <c r="E664" s="46">
        <v>2079181.6333</v>
      </c>
      <c r="F664" s="47">
        <f t="shared" si="10"/>
        <v>5563261.6745</v>
      </c>
      <c r="G664" s="48">
        <f>'LGCs Details'!E660-'ECOLOGY TO INDIVIDUAL LGCS'!D664</f>
        <v>116136001.3739</v>
      </c>
      <c r="H664" s="48">
        <v>0</v>
      </c>
      <c r="I664" s="50">
        <v>69306054.4424</v>
      </c>
      <c r="J664" s="50">
        <v>6630142.5363</v>
      </c>
      <c r="K664" s="50">
        <v>5563261.6745</v>
      </c>
      <c r="M664" s="48">
        <v>153316890.0622</v>
      </c>
      <c r="N664" s="48"/>
      <c r="O664" s="50"/>
      <c r="P664" s="50"/>
      <c r="Q664" s="50"/>
    </row>
    <row r="665" ht="18.75" spans="1:17">
      <c r="A665" s="44">
        <v>660</v>
      </c>
      <c r="B665" s="45" t="s">
        <v>116</v>
      </c>
      <c r="C665" s="45" t="s">
        <v>291</v>
      </c>
      <c r="D665" s="46">
        <v>3514578.9474</v>
      </c>
      <c r="E665" s="46">
        <v>2097382.3534</v>
      </c>
      <c r="F665" s="47">
        <f t="shared" si="10"/>
        <v>5611961.3008</v>
      </c>
      <c r="G665" s="48">
        <f>'LGCs Details'!E661-'ECOLOGY TO INDIVIDUAL LGCS'!D665</f>
        <v>117152631.5799</v>
      </c>
      <c r="H665" s="48">
        <v>0</v>
      </c>
      <c r="I665" s="50">
        <v>69912745.1118</v>
      </c>
      <c r="J665" s="50">
        <v>6768592.0722</v>
      </c>
      <c r="K665" s="50">
        <v>5611961.3008</v>
      </c>
      <c r="M665" s="48">
        <v>156723730.3177</v>
      </c>
      <c r="N665" s="48"/>
      <c r="O665" s="50"/>
      <c r="P665" s="50"/>
      <c r="Q665" s="50"/>
    </row>
    <row r="666" ht="18.75" spans="1:17">
      <c r="A666" s="44">
        <v>661</v>
      </c>
      <c r="B666" s="45" t="s">
        <v>116</v>
      </c>
      <c r="C666" s="45" t="s">
        <v>699</v>
      </c>
      <c r="D666" s="46">
        <v>3499263.7883</v>
      </c>
      <c r="E666" s="46">
        <v>2088242.7822</v>
      </c>
      <c r="F666" s="47">
        <f t="shared" si="10"/>
        <v>5587506.5705</v>
      </c>
      <c r="G666" s="48">
        <f>'LGCs Details'!E662-'ECOLOGY TO INDIVIDUAL LGCS'!D666</f>
        <v>116642126.2761</v>
      </c>
      <c r="H666" s="48">
        <v>0</v>
      </c>
      <c r="I666" s="50">
        <v>69608092.7391</v>
      </c>
      <c r="J666" s="50">
        <v>6668206.6038</v>
      </c>
      <c r="K666" s="50">
        <v>5587506.5705</v>
      </c>
      <c r="M666" s="48">
        <v>154253536.0158</v>
      </c>
      <c r="N666" s="48"/>
      <c r="O666" s="50"/>
      <c r="P666" s="50"/>
      <c r="Q666" s="50"/>
    </row>
    <row r="667" ht="18.75" spans="1:17">
      <c r="A667" s="44">
        <v>662</v>
      </c>
      <c r="B667" s="45" t="s">
        <v>116</v>
      </c>
      <c r="C667" s="45" t="s">
        <v>701</v>
      </c>
      <c r="D667" s="46">
        <v>2656614.8821</v>
      </c>
      <c r="E667" s="46">
        <v>1585378.2933</v>
      </c>
      <c r="F667" s="47">
        <f t="shared" si="10"/>
        <v>4241993.1754</v>
      </c>
      <c r="G667" s="48">
        <f>'LGCs Details'!E663-'ECOLOGY TO INDIVIDUAL LGCS'!D667</f>
        <v>88553829.404</v>
      </c>
      <c r="H667" s="48">
        <v>0</v>
      </c>
      <c r="I667" s="50">
        <v>52845943.1112</v>
      </c>
      <c r="J667" s="50">
        <v>5559224.866</v>
      </c>
      <c r="K667" s="50">
        <v>4241993.1754</v>
      </c>
      <c r="M667" s="48">
        <v>126964722.0573</v>
      </c>
      <c r="N667" s="48"/>
      <c r="O667" s="50"/>
      <c r="P667" s="50"/>
      <c r="Q667" s="50"/>
    </row>
    <row r="668" ht="18.75" spans="1:17">
      <c r="A668" s="44">
        <v>663</v>
      </c>
      <c r="B668" s="45" t="s">
        <v>116</v>
      </c>
      <c r="C668" s="45" t="s">
        <v>703</v>
      </c>
      <c r="D668" s="46">
        <v>4622147.3281</v>
      </c>
      <c r="E668" s="46">
        <v>2758341.8628</v>
      </c>
      <c r="F668" s="47">
        <f t="shared" si="10"/>
        <v>7380489.1909</v>
      </c>
      <c r="G668" s="48">
        <f>'LGCs Details'!E664-'ECOLOGY TO INDIVIDUAL LGCS'!D668</f>
        <v>154071577.605</v>
      </c>
      <c r="H668" s="48">
        <v>0</v>
      </c>
      <c r="I668" s="50">
        <v>91944728.7594</v>
      </c>
      <c r="J668" s="50">
        <v>9664196.2757</v>
      </c>
      <c r="K668" s="50">
        <v>7380489.1909</v>
      </c>
      <c r="M668" s="48">
        <v>227976124.934</v>
      </c>
      <c r="N668" s="48"/>
      <c r="O668" s="50"/>
      <c r="P668" s="50"/>
      <c r="Q668" s="50"/>
    </row>
    <row r="669" ht="18.75" spans="1:17">
      <c r="A669" s="44">
        <v>664</v>
      </c>
      <c r="B669" s="45" t="s">
        <v>116</v>
      </c>
      <c r="C669" s="45" t="s">
        <v>705</v>
      </c>
      <c r="D669" s="46">
        <v>3996981.4511</v>
      </c>
      <c r="E669" s="46">
        <v>2385263.9214</v>
      </c>
      <c r="F669" s="47">
        <f t="shared" si="10"/>
        <v>6382245.3725</v>
      </c>
      <c r="G669" s="48">
        <f>'LGCs Details'!E665-'ECOLOGY TO INDIVIDUAL LGCS'!D669</f>
        <v>133232715.0366</v>
      </c>
      <c r="H669" s="48">
        <v>0</v>
      </c>
      <c r="I669" s="50">
        <v>79508797.3808</v>
      </c>
      <c r="J669" s="50">
        <v>8200109.1548</v>
      </c>
      <c r="K669" s="50">
        <v>6382245.3725</v>
      </c>
      <c r="M669" s="48">
        <v>191949200.6859</v>
      </c>
      <c r="N669" s="48"/>
      <c r="O669" s="50"/>
      <c r="P669" s="50"/>
      <c r="Q669" s="50"/>
    </row>
    <row r="670" ht="18.75" spans="1:17">
      <c r="A670" s="44">
        <v>665</v>
      </c>
      <c r="B670" s="45" t="s">
        <v>116</v>
      </c>
      <c r="C670" s="45" t="s">
        <v>707</v>
      </c>
      <c r="D670" s="46">
        <v>3508724.1871</v>
      </c>
      <c r="E670" s="46">
        <v>2093888.4296</v>
      </c>
      <c r="F670" s="47">
        <f t="shared" si="10"/>
        <v>5602612.6167</v>
      </c>
      <c r="G670" s="48">
        <f>'LGCs Details'!E666-'ECOLOGY TO INDIVIDUAL LGCS'!D670</f>
        <v>116957472.9042</v>
      </c>
      <c r="H670" s="48">
        <v>0</v>
      </c>
      <c r="I670" s="50">
        <v>69796280.9866</v>
      </c>
      <c r="J670" s="50">
        <v>6518243.4937</v>
      </c>
      <c r="K670" s="50">
        <v>5602612.6167</v>
      </c>
      <c r="M670" s="48">
        <v>150563380.1973</v>
      </c>
      <c r="N670" s="48"/>
      <c r="O670" s="50"/>
      <c r="P670" s="50"/>
      <c r="Q670" s="50"/>
    </row>
    <row r="671" ht="18.75" spans="1:17">
      <c r="A671" s="44">
        <v>666</v>
      </c>
      <c r="B671" s="45" t="s">
        <v>116</v>
      </c>
      <c r="C671" s="45" t="s">
        <v>710</v>
      </c>
      <c r="D671" s="46">
        <v>3098769.4597</v>
      </c>
      <c r="E671" s="46">
        <v>1849241.2545</v>
      </c>
      <c r="F671" s="47">
        <f t="shared" si="10"/>
        <v>4948010.7142</v>
      </c>
      <c r="G671" s="48">
        <f>'LGCs Details'!E667-'ECOLOGY TO INDIVIDUAL LGCS'!D671</f>
        <v>103292315.3228</v>
      </c>
      <c r="H671" s="48">
        <v>0</v>
      </c>
      <c r="I671" s="50">
        <v>61641375.1513</v>
      </c>
      <c r="J671" s="50">
        <v>5987066.4183</v>
      </c>
      <c r="K671" s="50">
        <v>4948010.7142</v>
      </c>
      <c r="M671" s="48">
        <v>137492657.8435</v>
      </c>
      <c r="N671" s="48"/>
      <c r="O671" s="50"/>
      <c r="P671" s="50"/>
      <c r="Q671" s="50"/>
    </row>
    <row r="672" ht="37.5" spans="1:17">
      <c r="A672" s="44">
        <v>667</v>
      </c>
      <c r="B672" s="45" t="s">
        <v>116</v>
      </c>
      <c r="C672" s="45" t="s">
        <v>712</v>
      </c>
      <c r="D672" s="46">
        <v>3178332.6071</v>
      </c>
      <c r="E672" s="46">
        <v>1896721.8614</v>
      </c>
      <c r="F672" s="47">
        <f t="shared" si="10"/>
        <v>5075054.4685</v>
      </c>
      <c r="G672" s="48">
        <f>'LGCs Details'!E668-'ECOLOGY TO INDIVIDUAL LGCS'!D672</f>
        <v>105944420.2367</v>
      </c>
      <c r="H672" s="48">
        <v>0</v>
      </c>
      <c r="I672" s="50">
        <v>63224062.0474</v>
      </c>
      <c r="J672" s="50">
        <v>6216609.347</v>
      </c>
      <c r="K672" s="50">
        <v>5075054.4685</v>
      </c>
      <c r="M672" s="48">
        <v>143141041.459</v>
      </c>
      <c r="N672" s="48"/>
      <c r="O672" s="50"/>
      <c r="P672" s="50"/>
      <c r="Q672" s="50"/>
    </row>
    <row r="673" ht="37.5" spans="1:17">
      <c r="A673" s="44">
        <v>668</v>
      </c>
      <c r="B673" s="45" t="s">
        <v>116</v>
      </c>
      <c r="C673" s="45" t="s">
        <v>714</v>
      </c>
      <c r="D673" s="46">
        <v>3015109.0916</v>
      </c>
      <c r="E673" s="46">
        <v>1799315.5643</v>
      </c>
      <c r="F673" s="47">
        <f t="shared" si="10"/>
        <v>4814424.6559</v>
      </c>
      <c r="G673" s="48">
        <f>'LGCs Details'!E669-'ECOLOGY TO INDIVIDUAL LGCS'!D673</f>
        <v>100503636.3855</v>
      </c>
      <c r="H673" s="48">
        <v>0</v>
      </c>
      <c r="I673" s="50">
        <v>59977185.4774</v>
      </c>
      <c r="J673" s="50">
        <v>5806492.0107</v>
      </c>
      <c r="K673" s="50">
        <v>4814424.6559</v>
      </c>
      <c r="M673" s="48">
        <v>133049247.0582</v>
      </c>
      <c r="N673" s="48"/>
      <c r="O673" s="50"/>
      <c r="P673" s="50"/>
      <c r="Q673" s="50"/>
    </row>
    <row r="674" ht="18.75" spans="1:17">
      <c r="A674" s="44">
        <v>669</v>
      </c>
      <c r="B674" s="45" t="s">
        <v>116</v>
      </c>
      <c r="C674" s="45" t="s">
        <v>716</v>
      </c>
      <c r="D674" s="46">
        <v>4165764.2466</v>
      </c>
      <c r="E674" s="46">
        <v>2485987.8096</v>
      </c>
      <c r="F674" s="47">
        <f t="shared" si="10"/>
        <v>6651752.0562</v>
      </c>
      <c r="G674" s="48">
        <f>'LGCs Details'!E670-'ECOLOGY TO INDIVIDUAL LGCS'!D674</f>
        <v>138858808.2205</v>
      </c>
      <c r="H674" s="48">
        <v>0</v>
      </c>
      <c r="I674" s="50">
        <v>82866260.3198</v>
      </c>
      <c r="J674" s="50">
        <v>8059354.5153</v>
      </c>
      <c r="K674" s="50">
        <v>6651752.0562</v>
      </c>
      <c r="M674" s="48">
        <v>188485638.5386</v>
      </c>
      <c r="N674" s="48"/>
      <c r="O674" s="50"/>
      <c r="P674" s="50"/>
      <c r="Q674" s="50"/>
    </row>
    <row r="675" ht="18.75" spans="1:17">
      <c r="A675" s="44">
        <v>670</v>
      </c>
      <c r="B675" s="45" t="s">
        <v>116</v>
      </c>
      <c r="C675" s="45" t="s">
        <v>718</v>
      </c>
      <c r="D675" s="46">
        <v>2804610.5076</v>
      </c>
      <c r="E675" s="46">
        <v>1673697.0985</v>
      </c>
      <c r="F675" s="47">
        <f t="shared" si="10"/>
        <v>4478307.6061</v>
      </c>
      <c r="G675" s="48">
        <f>'LGCs Details'!E671-'ECOLOGY TO INDIVIDUAL LGCS'!D675</f>
        <v>93487016.9209</v>
      </c>
      <c r="H675" s="48">
        <v>0</v>
      </c>
      <c r="I675" s="50">
        <v>55789903.2835</v>
      </c>
      <c r="J675" s="50">
        <v>5700266.1504</v>
      </c>
      <c r="K675" s="50">
        <v>4478307.6061</v>
      </c>
      <c r="M675" s="48">
        <v>130435337.7041</v>
      </c>
      <c r="N675" s="48"/>
      <c r="O675" s="50"/>
      <c r="P675" s="50"/>
      <c r="Q675" s="50"/>
    </row>
    <row r="676" ht="18.75" spans="1:17">
      <c r="A676" s="44">
        <v>671</v>
      </c>
      <c r="B676" s="45" t="s">
        <v>116</v>
      </c>
      <c r="C676" s="45" t="s">
        <v>719</v>
      </c>
      <c r="D676" s="46">
        <v>3744209.298</v>
      </c>
      <c r="E676" s="46">
        <v>2234418.0132</v>
      </c>
      <c r="F676" s="47">
        <f t="shared" si="10"/>
        <v>5978627.3112</v>
      </c>
      <c r="G676" s="48">
        <f>'LGCs Details'!E672-'ECOLOGY TO INDIVIDUAL LGCS'!D676</f>
        <v>124806976.6016</v>
      </c>
      <c r="H676" s="48">
        <v>0</v>
      </c>
      <c r="I676" s="50">
        <v>74480600.4411</v>
      </c>
      <c r="J676" s="50">
        <v>6826231.6046</v>
      </c>
      <c r="K676" s="50">
        <v>5978627.3112</v>
      </c>
      <c r="M676" s="48">
        <v>158142071.5076</v>
      </c>
      <c r="N676" s="48"/>
      <c r="O676" s="50"/>
      <c r="P676" s="50"/>
      <c r="Q676" s="50"/>
    </row>
    <row r="677" ht="18.75" spans="1:17">
      <c r="A677" s="44">
        <v>672</v>
      </c>
      <c r="B677" s="45" t="s">
        <v>116</v>
      </c>
      <c r="C677" s="45" t="s">
        <v>721</v>
      </c>
      <c r="D677" s="46">
        <v>3738793.9332</v>
      </c>
      <c r="E677" s="46">
        <v>2231186.3059</v>
      </c>
      <c r="F677" s="47">
        <f t="shared" si="10"/>
        <v>5969980.2391</v>
      </c>
      <c r="G677" s="48">
        <f>'LGCs Details'!E673-'ECOLOGY TO INDIVIDUAL LGCS'!D677</f>
        <v>124626464.4401</v>
      </c>
      <c r="H677" s="48">
        <v>0</v>
      </c>
      <c r="I677" s="50">
        <v>74372876.8623</v>
      </c>
      <c r="J677" s="50">
        <v>6888863.5375</v>
      </c>
      <c r="K677" s="50">
        <v>5969980.2391</v>
      </c>
      <c r="M677" s="48">
        <v>159683261.147</v>
      </c>
      <c r="N677" s="48"/>
      <c r="O677" s="50"/>
      <c r="P677" s="50"/>
      <c r="Q677" s="50"/>
    </row>
    <row r="678" ht="18.75" spans="1:17">
      <c r="A678" s="44">
        <v>673</v>
      </c>
      <c r="B678" s="45" t="s">
        <v>116</v>
      </c>
      <c r="C678" s="45" t="s">
        <v>723</v>
      </c>
      <c r="D678" s="46">
        <v>2954680.1202</v>
      </c>
      <c r="E678" s="46">
        <v>1763253.5893</v>
      </c>
      <c r="F678" s="47">
        <f t="shared" si="10"/>
        <v>4717933.7095</v>
      </c>
      <c r="G678" s="48">
        <f>'LGCs Details'!E674-'ECOLOGY TO INDIVIDUAL LGCS'!D678</f>
        <v>98489337.3407</v>
      </c>
      <c r="H678" s="48">
        <v>0</v>
      </c>
      <c r="I678" s="50">
        <v>58775119.6441</v>
      </c>
      <c r="J678" s="50">
        <v>6108090.3268</v>
      </c>
      <c r="K678" s="50">
        <v>4717933.7095</v>
      </c>
      <c r="M678" s="48">
        <v>140470704.109</v>
      </c>
      <c r="N678" s="48"/>
      <c r="O678" s="50"/>
      <c r="P678" s="50"/>
      <c r="Q678" s="50"/>
    </row>
    <row r="679" ht="18.75" spans="1:17">
      <c r="A679" s="44">
        <v>674</v>
      </c>
      <c r="B679" s="45" t="s">
        <v>116</v>
      </c>
      <c r="C679" s="45" t="s">
        <v>725</v>
      </c>
      <c r="D679" s="46">
        <v>3764799.1244</v>
      </c>
      <c r="E679" s="46">
        <v>2246705.3282</v>
      </c>
      <c r="F679" s="47">
        <f t="shared" si="10"/>
        <v>6011504.4526</v>
      </c>
      <c r="G679" s="48">
        <f>'LGCs Details'!E675-'ECOLOGY TO INDIVIDUAL LGCS'!D679</f>
        <v>125493304.1462</v>
      </c>
      <c r="H679" s="48">
        <v>0</v>
      </c>
      <c r="I679" s="50">
        <v>74890177.6059</v>
      </c>
      <c r="J679" s="50">
        <v>7021293.5284</v>
      </c>
      <c r="K679" s="50">
        <v>6011504.4526</v>
      </c>
      <c r="M679" s="48">
        <v>162941977.9132</v>
      </c>
      <c r="N679" s="48"/>
      <c r="O679" s="50"/>
      <c r="P679" s="50"/>
      <c r="Q679" s="50"/>
    </row>
    <row r="680" ht="18.75" spans="1:17">
      <c r="A680" s="44">
        <v>675</v>
      </c>
      <c r="B680" s="45" t="s">
        <v>116</v>
      </c>
      <c r="C680" s="45" t="s">
        <v>727</v>
      </c>
      <c r="D680" s="46">
        <v>4000115.8289</v>
      </c>
      <c r="E680" s="46">
        <v>2387134.4125</v>
      </c>
      <c r="F680" s="47">
        <f t="shared" si="10"/>
        <v>6387250.2414</v>
      </c>
      <c r="G680" s="48">
        <f>'LGCs Details'!E676-'ECOLOGY TO INDIVIDUAL LGCS'!D680</f>
        <v>133337194.2971</v>
      </c>
      <c r="H680" s="48">
        <v>0</v>
      </c>
      <c r="I680" s="50">
        <v>79571147.0848</v>
      </c>
      <c r="J680" s="50">
        <v>6468271.7151</v>
      </c>
      <c r="K680" s="50">
        <v>6387250.2414</v>
      </c>
      <c r="M680" s="48">
        <v>149333720.1188</v>
      </c>
      <c r="N680" s="48"/>
      <c r="O680" s="50"/>
      <c r="P680" s="50"/>
      <c r="Q680" s="50"/>
    </row>
    <row r="681" ht="18.75" spans="1:17">
      <c r="A681" s="44">
        <v>676</v>
      </c>
      <c r="B681" s="45" t="s">
        <v>117</v>
      </c>
      <c r="C681" s="45" t="s">
        <v>731</v>
      </c>
      <c r="D681" s="46">
        <v>2661503.3596</v>
      </c>
      <c r="E681" s="46">
        <v>1588295.572</v>
      </c>
      <c r="F681" s="47">
        <f t="shared" si="10"/>
        <v>4249798.9316</v>
      </c>
      <c r="G681" s="48">
        <f>'LGCs Details'!E677-'ECOLOGY TO INDIVIDUAL LGCS'!D681</f>
        <v>88716778.6518</v>
      </c>
      <c r="H681" s="48">
        <v>0</v>
      </c>
      <c r="I681" s="50">
        <v>52943185.7346</v>
      </c>
      <c r="J681" s="50">
        <v>7784702.9459</v>
      </c>
      <c r="K681" s="50">
        <v>4249798.9316</v>
      </c>
      <c r="M681" s="48">
        <v>316904192.5407</v>
      </c>
      <c r="N681" s="48"/>
      <c r="O681" s="50"/>
      <c r="P681" s="50"/>
      <c r="Q681" s="50"/>
    </row>
    <row r="682" ht="18.75" spans="1:17">
      <c r="A682" s="44">
        <v>677</v>
      </c>
      <c r="B682" s="45" t="s">
        <v>117</v>
      </c>
      <c r="C682" s="45" t="s">
        <v>734</v>
      </c>
      <c r="D682" s="46">
        <v>3325341.7487</v>
      </c>
      <c r="E682" s="46">
        <v>1984451.9662</v>
      </c>
      <c r="F682" s="47">
        <f t="shared" si="10"/>
        <v>5309793.7149</v>
      </c>
      <c r="G682" s="48">
        <f>'LGCs Details'!E678-'ECOLOGY TO INDIVIDUAL LGCS'!D682</f>
        <v>110844724.9558</v>
      </c>
      <c r="H682" s="48">
        <v>0</v>
      </c>
      <c r="I682" s="50">
        <v>66148398.8735</v>
      </c>
      <c r="J682" s="50">
        <v>8772171.0901</v>
      </c>
      <c r="K682" s="50">
        <v>5309793.7149</v>
      </c>
      <c r="M682" s="48">
        <v>341202910.5055</v>
      </c>
      <c r="N682" s="48"/>
      <c r="O682" s="50"/>
      <c r="P682" s="50"/>
      <c r="Q682" s="50"/>
    </row>
    <row r="683" ht="18.75" spans="1:17">
      <c r="A683" s="44">
        <v>678</v>
      </c>
      <c r="B683" s="45" t="s">
        <v>117</v>
      </c>
      <c r="C683" s="45" t="s">
        <v>736</v>
      </c>
      <c r="D683" s="46">
        <v>3063337.2662</v>
      </c>
      <c r="E683" s="46">
        <v>1828096.5147</v>
      </c>
      <c r="F683" s="47">
        <f t="shared" si="10"/>
        <v>4891433.7809</v>
      </c>
      <c r="G683" s="48">
        <f>'LGCs Details'!E679-'ECOLOGY TO INDIVIDUAL LGCS'!D683</f>
        <v>102111242.2066</v>
      </c>
      <c r="H683" s="48">
        <v>0</v>
      </c>
      <c r="I683" s="50">
        <v>60936550.4912</v>
      </c>
      <c r="J683" s="50">
        <v>7656417.3641</v>
      </c>
      <c r="K683" s="50">
        <v>4891433.7809</v>
      </c>
      <c r="M683" s="48">
        <v>313747457.6214</v>
      </c>
      <c r="N683" s="48"/>
      <c r="O683" s="50"/>
      <c r="P683" s="50"/>
      <c r="Q683" s="50"/>
    </row>
    <row r="684" ht="18.75" spans="1:17">
      <c r="A684" s="44">
        <v>679</v>
      </c>
      <c r="B684" s="45" t="s">
        <v>117</v>
      </c>
      <c r="C684" s="45" t="s">
        <v>738</v>
      </c>
      <c r="D684" s="46">
        <v>3270051.1542</v>
      </c>
      <c r="E684" s="46">
        <v>1951456.4015</v>
      </c>
      <c r="F684" s="47">
        <f t="shared" si="10"/>
        <v>5221507.5557</v>
      </c>
      <c r="G684" s="48">
        <f>'LGCs Details'!E680-'ECOLOGY TO INDIVIDUAL LGCS'!D684</f>
        <v>109001705.1416</v>
      </c>
      <c r="H684" s="48">
        <v>0</v>
      </c>
      <c r="I684" s="50">
        <v>65048546.7168</v>
      </c>
      <c r="J684" s="50">
        <v>8313347.9905</v>
      </c>
      <c r="K684" s="50">
        <v>5221507.5557</v>
      </c>
      <c r="M684" s="48">
        <v>329912608.9823</v>
      </c>
      <c r="N684" s="48"/>
      <c r="O684" s="50"/>
      <c r="P684" s="50"/>
      <c r="Q684" s="50"/>
    </row>
    <row r="685" ht="18.75" spans="1:17">
      <c r="A685" s="44">
        <v>680</v>
      </c>
      <c r="B685" s="45" t="s">
        <v>117</v>
      </c>
      <c r="C685" s="45" t="s">
        <v>740</v>
      </c>
      <c r="D685" s="46">
        <v>3035425.578</v>
      </c>
      <c r="E685" s="46">
        <v>1811439.7592</v>
      </c>
      <c r="F685" s="47">
        <f t="shared" si="10"/>
        <v>4846865.3372</v>
      </c>
      <c r="G685" s="48">
        <f>'LGCs Details'!E681-'ECOLOGY TO INDIVIDUAL LGCS'!D685</f>
        <v>101180852.6016</v>
      </c>
      <c r="H685" s="48">
        <v>0</v>
      </c>
      <c r="I685" s="50">
        <v>60381325.3082</v>
      </c>
      <c r="J685" s="50">
        <v>8421926.7285</v>
      </c>
      <c r="K685" s="50">
        <v>4846865.3372</v>
      </c>
      <c r="M685" s="48">
        <v>332584415.8114</v>
      </c>
      <c r="N685" s="48"/>
      <c r="O685" s="50"/>
      <c r="P685" s="50"/>
      <c r="Q685" s="50"/>
    </row>
    <row r="686" ht="18.75" spans="1:17">
      <c r="A686" s="44">
        <v>681</v>
      </c>
      <c r="B686" s="45" t="s">
        <v>117</v>
      </c>
      <c r="C686" s="45" t="s">
        <v>742</v>
      </c>
      <c r="D686" s="46">
        <v>3034918.3635</v>
      </c>
      <c r="E686" s="46">
        <v>1811137.0707</v>
      </c>
      <c r="F686" s="47">
        <f t="shared" si="10"/>
        <v>4846055.4342</v>
      </c>
      <c r="G686" s="48">
        <f>'LGCs Details'!E682-'ECOLOGY TO INDIVIDUAL LGCS'!D686</f>
        <v>101163945.4504</v>
      </c>
      <c r="H686" s="48">
        <v>0</v>
      </c>
      <c r="I686" s="50">
        <v>60371235.6897</v>
      </c>
      <c r="J686" s="50">
        <v>8365290.4535</v>
      </c>
      <c r="K686" s="50">
        <v>4846055.4342</v>
      </c>
      <c r="M686" s="48">
        <v>331190761.8697</v>
      </c>
      <c r="N686" s="48"/>
      <c r="O686" s="50"/>
      <c r="P686" s="50"/>
      <c r="Q686" s="50"/>
    </row>
    <row r="687" ht="18.75" spans="1:17">
      <c r="A687" s="44">
        <v>682</v>
      </c>
      <c r="B687" s="45" t="s">
        <v>117</v>
      </c>
      <c r="C687" s="45" t="s">
        <v>744</v>
      </c>
      <c r="D687" s="46">
        <v>3289157.0534</v>
      </c>
      <c r="E687" s="46">
        <v>1962858.1587</v>
      </c>
      <c r="F687" s="47">
        <f t="shared" si="10"/>
        <v>5252015.2121</v>
      </c>
      <c r="G687" s="48">
        <f>'LGCs Details'!E683-'ECOLOGY TO INDIVIDUAL LGCS'!D687</f>
        <v>109638568.4483</v>
      </c>
      <c r="H687" s="48">
        <v>0</v>
      </c>
      <c r="I687" s="50">
        <v>65428605.2902</v>
      </c>
      <c r="J687" s="50">
        <v>8776327.4426</v>
      </c>
      <c r="K687" s="50">
        <v>5252015.2121</v>
      </c>
      <c r="M687" s="48">
        <v>341305186.2481</v>
      </c>
      <c r="N687" s="48"/>
      <c r="O687" s="50"/>
      <c r="P687" s="50"/>
      <c r="Q687" s="50"/>
    </row>
    <row r="688" ht="18.75" spans="1:17">
      <c r="A688" s="44">
        <v>683</v>
      </c>
      <c r="B688" s="45" t="s">
        <v>117</v>
      </c>
      <c r="C688" s="45" t="s">
        <v>746</v>
      </c>
      <c r="D688" s="46">
        <v>3186571.0034</v>
      </c>
      <c r="E688" s="46">
        <v>1901638.2589</v>
      </c>
      <c r="F688" s="47">
        <f t="shared" si="10"/>
        <v>5088209.2623</v>
      </c>
      <c r="G688" s="48">
        <f>'LGCs Details'!E684-'ECOLOGY TO INDIVIDUAL LGCS'!D688</f>
        <v>106219033.448</v>
      </c>
      <c r="H688" s="48">
        <v>0</v>
      </c>
      <c r="I688" s="50">
        <v>63387941.9636</v>
      </c>
      <c r="J688" s="50">
        <v>8072984.2129</v>
      </c>
      <c r="K688" s="50">
        <v>5088209.2623</v>
      </c>
      <c r="M688" s="48">
        <v>323997955.7609</v>
      </c>
      <c r="N688" s="48"/>
      <c r="O688" s="50"/>
      <c r="P688" s="50"/>
      <c r="Q688" s="50"/>
    </row>
    <row r="689" ht="18.75" spans="1:17">
      <c r="A689" s="44">
        <v>684</v>
      </c>
      <c r="B689" s="45" t="s">
        <v>117</v>
      </c>
      <c r="C689" s="45" t="s">
        <v>748</v>
      </c>
      <c r="D689" s="46">
        <v>3039436.5694</v>
      </c>
      <c r="E689" s="46">
        <v>1813833.3838</v>
      </c>
      <c r="F689" s="47">
        <f t="shared" si="10"/>
        <v>4853269.9532</v>
      </c>
      <c r="G689" s="48">
        <f>'LGCs Details'!E685-'ECOLOGY TO INDIVIDUAL LGCS'!D689</f>
        <v>101314552.3128</v>
      </c>
      <c r="H689" s="48">
        <v>0</v>
      </c>
      <c r="I689" s="50">
        <v>60461112.7931</v>
      </c>
      <c r="J689" s="50">
        <v>8204566.2123</v>
      </c>
      <c r="K689" s="50">
        <v>4853269.9532</v>
      </c>
      <c r="M689" s="48">
        <v>327235805.9244</v>
      </c>
      <c r="N689" s="48"/>
      <c r="O689" s="50"/>
      <c r="P689" s="50"/>
      <c r="Q689" s="50"/>
    </row>
    <row r="690" ht="18.75" spans="1:17">
      <c r="A690" s="44">
        <v>685</v>
      </c>
      <c r="B690" s="45" t="s">
        <v>117</v>
      </c>
      <c r="C690" s="45" t="s">
        <v>750</v>
      </c>
      <c r="D690" s="46">
        <v>3564228.5654</v>
      </c>
      <c r="E690" s="46">
        <v>2127011.5733</v>
      </c>
      <c r="F690" s="47">
        <f t="shared" si="10"/>
        <v>5691240.1387</v>
      </c>
      <c r="G690" s="48">
        <f>'LGCs Details'!E686-'ECOLOGY TO INDIVIDUAL LGCS'!D690</f>
        <v>118807618.8471</v>
      </c>
      <c r="H690" s="48">
        <v>0</v>
      </c>
      <c r="I690" s="50">
        <v>70900385.777</v>
      </c>
      <c r="J690" s="50">
        <v>8772517.4528</v>
      </c>
      <c r="K690" s="50">
        <v>5691240.1387</v>
      </c>
      <c r="M690" s="48">
        <v>341211433.484</v>
      </c>
      <c r="N690" s="48"/>
      <c r="O690" s="50"/>
      <c r="P690" s="50"/>
      <c r="Q690" s="50"/>
    </row>
    <row r="691" ht="18.75" spans="1:17">
      <c r="A691" s="44">
        <v>686</v>
      </c>
      <c r="B691" s="45" t="s">
        <v>117</v>
      </c>
      <c r="C691" s="45" t="s">
        <v>752</v>
      </c>
      <c r="D691" s="46">
        <v>3174302.9986</v>
      </c>
      <c r="E691" s="46">
        <v>1894317.1268</v>
      </c>
      <c r="F691" s="47">
        <f t="shared" si="10"/>
        <v>5068620.1254</v>
      </c>
      <c r="G691" s="48">
        <f>'LGCs Details'!E687-'ECOLOGY TO INDIVIDUAL LGCS'!D691</f>
        <v>105810099.9538</v>
      </c>
      <c r="H691" s="48">
        <v>0</v>
      </c>
      <c r="I691" s="50">
        <v>63143904.2262</v>
      </c>
      <c r="J691" s="50">
        <v>8526169.9608</v>
      </c>
      <c r="K691" s="50">
        <v>5068620.1254</v>
      </c>
      <c r="M691" s="48">
        <v>335149538.4607</v>
      </c>
      <c r="N691" s="48"/>
      <c r="O691" s="50"/>
      <c r="P691" s="50"/>
      <c r="Q691" s="50"/>
    </row>
    <row r="692" ht="18.75" spans="1:17">
      <c r="A692" s="44">
        <v>687</v>
      </c>
      <c r="B692" s="45" t="s">
        <v>117</v>
      </c>
      <c r="C692" s="45" t="s">
        <v>754</v>
      </c>
      <c r="D692" s="46">
        <v>3038080.2761</v>
      </c>
      <c r="E692" s="46">
        <v>1813023.9937</v>
      </c>
      <c r="F692" s="47">
        <f t="shared" si="10"/>
        <v>4851104.2698</v>
      </c>
      <c r="G692" s="48">
        <f>'LGCs Details'!E688-'ECOLOGY TO INDIVIDUAL LGCS'!D692</f>
        <v>101269342.538</v>
      </c>
      <c r="H692" s="48">
        <v>0</v>
      </c>
      <c r="I692" s="50">
        <v>60434133.122</v>
      </c>
      <c r="J692" s="50">
        <v>8059153.5916</v>
      </c>
      <c r="K692" s="50">
        <v>4851104.2698</v>
      </c>
      <c r="M692" s="48">
        <v>323657624.4103</v>
      </c>
      <c r="N692" s="48"/>
      <c r="O692" s="50"/>
      <c r="P692" s="50"/>
      <c r="Q692" s="50"/>
    </row>
    <row r="693" ht="18.75" spans="1:17">
      <c r="A693" s="44">
        <v>688</v>
      </c>
      <c r="B693" s="45" t="s">
        <v>117</v>
      </c>
      <c r="C693" s="45" t="s">
        <v>756</v>
      </c>
      <c r="D693" s="46">
        <v>3606729.348</v>
      </c>
      <c r="E693" s="46">
        <v>2152374.6091</v>
      </c>
      <c r="F693" s="47">
        <f t="shared" si="10"/>
        <v>5759103.9571</v>
      </c>
      <c r="G693" s="48">
        <f>'LGCs Details'!E689-'ECOLOGY TO INDIVIDUAL LGCS'!D693</f>
        <v>120224311.6013</v>
      </c>
      <c r="H693" s="48">
        <v>0</v>
      </c>
      <c r="I693" s="50">
        <v>71745820.3018</v>
      </c>
      <c r="J693" s="50">
        <v>9307146.2118</v>
      </c>
      <c r="K693" s="50">
        <v>5759103.9571</v>
      </c>
      <c r="M693" s="48">
        <v>354367091.7275</v>
      </c>
      <c r="N693" s="48"/>
      <c r="O693" s="50"/>
      <c r="P693" s="50"/>
      <c r="Q693" s="50"/>
    </row>
    <row r="694" ht="18.75" spans="1:17">
      <c r="A694" s="44">
        <v>689</v>
      </c>
      <c r="B694" s="45" t="s">
        <v>117</v>
      </c>
      <c r="C694" s="45" t="s">
        <v>758</v>
      </c>
      <c r="D694" s="46">
        <v>4416831.2648</v>
      </c>
      <c r="E694" s="46">
        <v>2635816.1507</v>
      </c>
      <c r="F694" s="47">
        <f t="shared" si="10"/>
        <v>7052647.4155</v>
      </c>
      <c r="G694" s="48">
        <f>'LGCs Details'!E690-'ECOLOGY TO INDIVIDUAL LGCS'!D694</f>
        <v>147227708.825</v>
      </c>
      <c r="H694" s="48">
        <v>0</v>
      </c>
      <c r="I694" s="50">
        <v>87860538.3564</v>
      </c>
      <c r="J694" s="50">
        <v>11344380.0138</v>
      </c>
      <c r="K694" s="50">
        <v>7052647.4155</v>
      </c>
      <c r="M694" s="48">
        <v>404497488.2136</v>
      </c>
      <c r="N694" s="48"/>
      <c r="O694" s="50"/>
      <c r="P694" s="50"/>
      <c r="Q694" s="50"/>
    </row>
    <row r="695" ht="18.75" spans="1:17">
      <c r="A695" s="44">
        <v>690</v>
      </c>
      <c r="B695" s="45" t="s">
        <v>117</v>
      </c>
      <c r="C695" s="45" t="s">
        <v>760</v>
      </c>
      <c r="D695" s="46">
        <v>3565899.0589</v>
      </c>
      <c r="E695" s="46">
        <v>2128008.4675</v>
      </c>
      <c r="F695" s="47">
        <f t="shared" si="10"/>
        <v>5693907.5264</v>
      </c>
      <c r="G695" s="48">
        <f>'LGCs Details'!E691-'ECOLOGY TO INDIVIDUAL LGCS'!D695</f>
        <v>118863301.9625</v>
      </c>
      <c r="H695" s="48">
        <v>0</v>
      </c>
      <c r="I695" s="50">
        <v>70933615.585</v>
      </c>
      <c r="J695" s="50">
        <v>9173032.1816</v>
      </c>
      <c r="K695" s="50">
        <v>5693907.5264</v>
      </c>
      <c r="M695" s="48">
        <v>351066935.6518</v>
      </c>
      <c r="N695" s="48"/>
      <c r="O695" s="50"/>
      <c r="P695" s="50"/>
      <c r="Q695" s="50"/>
    </row>
    <row r="696" ht="37.5" spans="1:17">
      <c r="A696" s="44">
        <v>691</v>
      </c>
      <c r="B696" s="45" t="s">
        <v>117</v>
      </c>
      <c r="C696" s="45" t="s">
        <v>762</v>
      </c>
      <c r="D696" s="46">
        <v>3598304.8102</v>
      </c>
      <c r="E696" s="46">
        <v>2147347.1286</v>
      </c>
      <c r="F696" s="47">
        <f t="shared" si="10"/>
        <v>5745651.9388</v>
      </c>
      <c r="G696" s="48">
        <f>'LGCs Details'!E692-'ECOLOGY TO INDIVIDUAL LGCS'!D696</f>
        <v>119943493.6742</v>
      </c>
      <c r="H696" s="48">
        <v>0</v>
      </c>
      <c r="I696" s="50">
        <v>71578237.6202</v>
      </c>
      <c r="J696" s="50">
        <v>9185238.4812</v>
      </c>
      <c r="K696" s="50">
        <v>5745651.9388</v>
      </c>
      <c r="M696" s="48">
        <v>351367297.1719</v>
      </c>
      <c r="N696" s="48"/>
      <c r="O696" s="50"/>
      <c r="P696" s="50"/>
      <c r="Q696" s="50"/>
    </row>
    <row r="697" ht="18.75" spans="1:17">
      <c r="A697" s="44">
        <v>692</v>
      </c>
      <c r="B697" s="45" t="s">
        <v>117</v>
      </c>
      <c r="C697" s="45" t="s">
        <v>764</v>
      </c>
      <c r="D697" s="46">
        <v>2472196.1327</v>
      </c>
      <c r="E697" s="46">
        <v>1475323.3945</v>
      </c>
      <c r="F697" s="47">
        <f t="shared" si="10"/>
        <v>3947519.5272</v>
      </c>
      <c r="G697" s="48">
        <f>'LGCs Details'!E693-'ECOLOGY TO INDIVIDUAL LGCS'!D697</f>
        <v>82406537.7579</v>
      </c>
      <c r="H697" s="48">
        <v>0</v>
      </c>
      <c r="I697" s="50">
        <v>49177446.4825</v>
      </c>
      <c r="J697" s="50">
        <v>6685132.719</v>
      </c>
      <c r="K697" s="50">
        <v>3947519.5272</v>
      </c>
      <c r="M697" s="48">
        <v>289846968.4823</v>
      </c>
      <c r="N697" s="48"/>
      <c r="O697" s="50"/>
      <c r="P697" s="50"/>
      <c r="Q697" s="50"/>
    </row>
    <row r="698" ht="18.75" spans="1:17">
      <c r="A698" s="44">
        <v>693</v>
      </c>
      <c r="B698" s="45" t="s">
        <v>117</v>
      </c>
      <c r="C698" s="45" t="s">
        <v>766</v>
      </c>
      <c r="D698" s="46">
        <v>3042047.9012</v>
      </c>
      <c r="E698" s="46">
        <v>1815391.7387</v>
      </c>
      <c r="F698" s="47">
        <f t="shared" si="10"/>
        <v>4857439.6399</v>
      </c>
      <c r="G698" s="48">
        <f>'LGCs Details'!E694-'ECOLOGY TO INDIVIDUAL LGCS'!D698</f>
        <v>101401596.7066</v>
      </c>
      <c r="H698" s="48">
        <v>0</v>
      </c>
      <c r="I698" s="50">
        <v>60513057.9558</v>
      </c>
      <c r="J698" s="50">
        <v>8444929.9899</v>
      </c>
      <c r="K698" s="50">
        <v>4857439.6399</v>
      </c>
      <c r="M698" s="48">
        <v>333150459.1458</v>
      </c>
      <c r="N698" s="48"/>
      <c r="O698" s="50"/>
      <c r="P698" s="50"/>
      <c r="Q698" s="50"/>
    </row>
    <row r="699" ht="18.75" spans="1:17">
      <c r="A699" s="44">
        <v>694</v>
      </c>
      <c r="B699" s="45" t="s">
        <v>117</v>
      </c>
      <c r="C699" s="45" t="s">
        <v>768</v>
      </c>
      <c r="D699" s="46">
        <v>2411122.9006</v>
      </c>
      <c r="E699" s="46">
        <v>1438876.9463</v>
      </c>
      <c r="F699" s="47">
        <f t="shared" si="10"/>
        <v>3849999.8469</v>
      </c>
      <c r="G699" s="48">
        <f>'LGCs Details'!E695-'ECOLOGY TO INDIVIDUAL LGCS'!D699</f>
        <v>80370763.3541</v>
      </c>
      <c r="H699" s="48">
        <v>0</v>
      </c>
      <c r="I699" s="50">
        <v>47962564.8783</v>
      </c>
      <c r="J699" s="50">
        <v>6991878.7015</v>
      </c>
      <c r="K699" s="50">
        <v>3849999.8469</v>
      </c>
      <c r="M699" s="48">
        <v>297395094.6282</v>
      </c>
      <c r="N699" s="48"/>
      <c r="O699" s="50"/>
      <c r="P699" s="50"/>
      <c r="Q699" s="50"/>
    </row>
    <row r="700" ht="18.75" spans="1:17">
      <c r="A700" s="44">
        <v>695</v>
      </c>
      <c r="B700" s="45" t="s">
        <v>117</v>
      </c>
      <c r="C700" s="45" t="s">
        <v>770</v>
      </c>
      <c r="D700" s="46">
        <v>2608037.8585</v>
      </c>
      <c r="E700" s="46">
        <v>1556389.1616</v>
      </c>
      <c r="F700" s="47">
        <f t="shared" si="10"/>
        <v>4164427.0201</v>
      </c>
      <c r="G700" s="48">
        <f>'LGCs Details'!E696-'ECOLOGY TO INDIVIDUAL LGCS'!D700</f>
        <v>86934595.282</v>
      </c>
      <c r="H700" s="48">
        <v>0</v>
      </c>
      <c r="I700" s="50">
        <v>51879638.719</v>
      </c>
      <c r="J700" s="50">
        <v>7602731.1439</v>
      </c>
      <c r="K700" s="50">
        <v>4164427.0201</v>
      </c>
      <c r="M700" s="48">
        <v>312426395.9454</v>
      </c>
      <c r="N700" s="48"/>
      <c r="O700" s="50"/>
      <c r="P700" s="50"/>
      <c r="Q700" s="50"/>
    </row>
    <row r="701" ht="18.75" spans="1:17">
      <c r="A701" s="44">
        <v>696</v>
      </c>
      <c r="B701" s="45" t="s">
        <v>117</v>
      </c>
      <c r="C701" s="45" t="s">
        <v>772</v>
      </c>
      <c r="D701" s="46">
        <v>2693628.4138</v>
      </c>
      <c r="E701" s="46">
        <v>1607466.7225</v>
      </c>
      <c r="F701" s="47">
        <f t="shared" si="10"/>
        <v>4301095.1363</v>
      </c>
      <c r="G701" s="48">
        <f>'LGCs Details'!E697-'ECOLOGY TO INDIVIDUAL LGCS'!D701</f>
        <v>89787613.7934</v>
      </c>
      <c r="H701" s="48">
        <v>0</v>
      </c>
      <c r="I701" s="50">
        <v>53582224.0839</v>
      </c>
      <c r="J701" s="50">
        <v>7258470.4967</v>
      </c>
      <c r="K701" s="50">
        <v>4301095.1363</v>
      </c>
      <c r="M701" s="48">
        <v>303955143.0533</v>
      </c>
      <c r="N701" s="48"/>
      <c r="O701" s="50"/>
      <c r="P701" s="50"/>
      <c r="Q701" s="50"/>
    </row>
    <row r="702" ht="37.5" spans="1:17">
      <c r="A702" s="44">
        <v>697</v>
      </c>
      <c r="B702" s="45" t="s">
        <v>117</v>
      </c>
      <c r="C702" s="45" t="s">
        <v>774</v>
      </c>
      <c r="D702" s="46">
        <v>5002417.7081</v>
      </c>
      <c r="E702" s="46">
        <v>2985274.419</v>
      </c>
      <c r="F702" s="47">
        <f t="shared" si="10"/>
        <v>7987692.1271</v>
      </c>
      <c r="G702" s="48">
        <f>'LGCs Details'!E698-'ECOLOGY TO INDIVIDUAL LGCS'!D702</f>
        <v>166747256.9364</v>
      </c>
      <c r="H702" s="48">
        <v>0</v>
      </c>
      <c r="I702" s="50">
        <v>99509147.2985</v>
      </c>
      <c r="J702" s="50">
        <v>12255982.7808</v>
      </c>
      <c r="K702" s="50">
        <v>7987692.1271</v>
      </c>
      <c r="M702" s="48">
        <v>426929379.979</v>
      </c>
      <c r="N702" s="48"/>
      <c r="O702" s="50"/>
      <c r="P702" s="50"/>
      <c r="Q702" s="50"/>
    </row>
    <row r="703" ht="18.75" spans="1:17">
      <c r="A703" s="44">
        <v>698</v>
      </c>
      <c r="B703" s="45" t="s">
        <v>117</v>
      </c>
      <c r="C703" s="45" t="s">
        <v>776</v>
      </c>
      <c r="D703" s="46">
        <v>2960861.9044</v>
      </c>
      <c r="E703" s="46">
        <v>1766942.6699</v>
      </c>
      <c r="F703" s="47">
        <f t="shared" si="10"/>
        <v>4727804.5743</v>
      </c>
      <c r="G703" s="48">
        <f>'LGCs Details'!E699-'ECOLOGY TO INDIVIDUAL LGCS'!D703</f>
        <v>98695396.8141</v>
      </c>
      <c r="H703" s="48">
        <v>0</v>
      </c>
      <c r="I703" s="50">
        <v>58898088.9983</v>
      </c>
      <c r="J703" s="50">
        <v>7200066.5776</v>
      </c>
      <c r="K703" s="50">
        <v>4727804.5743</v>
      </c>
      <c r="M703" s="48">
        <v>302517992.5314</v>
      </c>
      <c r="N703" s="48"/>
      <c r="O703" s="50"/>
      <c r="P703" s="50"/>
      <c r="Q703" s="50"/>
    </row>
    <row r="704" ht="18.75" spans="1:17">
      <c r="A704" s="44">
        <v>699</v>
      </c>
      <c r="B704" s="45" t="s">
        <v>118</v>
      </c>
      <c r="C704" s="45" t="s">
        <v>780</v>
      </c>
      <c r="D704" s="46">
        <v>2774070.1147</v>
      </c>
      <c r="E704" s="46">
        <v>1655471.6205</v>
      </c>
      <c r="F704" s="47">
        <f t="shared" si="10"/>
        <v>4429541.7352</v>
      </c>
      <c r="G704" s="48">
        <f>'LGCs Details'!E700-'ECOLOGY TO INDIVIDUAL LGCS'!D704</f>
        <v>92469003.8225</v>
      </c>
      <c r="H704" s="48">
        <v>0</v>
      </c>
      <c r="I704" s="50">
        <v>55182387.3506</v>
      </c>
      <c r="J704" s="50">
        <v>5374105.91</v>
      </c>
      <c r="K704" s="50">
        <v>4429541.7352</v>
      </c>
      <c r="M704" s="48">
        <v>121171922.2401</v>
      </c>
      <c r="N704" s="48"/>
      <c r="O704" s="50"/>
      <c r="P704" s="50"/>
      <c r="Q704" s="50"/>
    </row>
    <row r="705" ht="18.75" spans="1:17">
      <c r="A705" s="44">
        <v>700</v>
      </c>
      <c r="B705" s="45" t="s">
        <v>118</v>
      </c>
      <c r="C705" s="45" t="s">
        <v>782</v>
      </c>
      <c r="D705" s="46">
        <v>3157821.3173</v>
      </c>
      <c r="E705" s="46">
        <v>1884481.4144</v>
      </c>
      <c r="F705" s="47">
        <f t="shared" si="10"/>
        <v>5042302.7317</v>
      </c>
      <c r="G705" s="48">
        <f>'LGCs Details'!E701-'ECOLOGY TO INDIVIDUAL LGCS'!D705</f>
        <v>105260710.576</v>
      </c>
      <c r="H705" s="48">
        <v>0</v>
      </c>
      <c r="I705" s="50">
        <v>62816047.1476</v>
      </c>
      <c r="J705" s="50">
        <v>6214680.4343</v>
      </c>
      <c r="K705" s="50">
        <v>5042302.7317</v>
      </c>
      <c r="M705" s="48">
        <v>141856015.61</v>
      </c>
      <c r="N705" s="48"/>
      <c r="O705" s="50"/>
      <c r="P705" s="50"/>
      <c r="Q705" s="50"/>
    </row>
    <row r="706" ht="18.75" spans="1:17">
      <c r="A706" s="44">
        <v>701</v>
      </c>
      <c r="B706" s="45" t="s">
        <v>118</v>
      </c>
      <c r="C706" s="45" t="s">
        <v>784</v>
      </c>
      <c r="D706" s="46">
        <v>3403077.3925</v>
      </c>
      <c r="E706" s="46">
        <v>2030841.9805</v>
      </c>
      <c r="F706" s="47">
        <f t="shared" si="10"/>
        <v>5433919.373</v>
      </c>
      <c r="G706" s="48">
        <f>'LGCs Details'!E702-'ECOLOGY TO INDIVIDUAL LGCS'!D706</f>
        <v>113435913.0839</v>
      </c>
      <c r="H706" s="48">
        <v>0</v>
      </c>
      <c r="I706" s="50">
        <v>67694732.6834</v>
      </c>
      <c r="J706" s="50">
        <v>6443279.8232</v>
      </c>
      <c r="K706" s="50">
        <v>5433919.373</v>
      </c>
      <c r="M706" s="48">
        <v>147481181.4564</v>
      </c>
      <c r="N706" s="48"/>
      <c r="O706" s="50"/>
      <c r="P706" s="50"/>
      <c r="Q706" s="50"/>
    </row>
    <row r="707" ht="18.75" spans="1:17">
      <c r="A707" s="44">
        <v>702</v>
      </c>
      <c r="B707" s="45" t="s">
        <v>118</v>
      </c>
      <c r="C707" s="45" t="s">
        <v>786</v>
      </c>
      <c r="D707" s="46">
        <v>3694933.1867</v>
      </c>
      <c r="E707" s="46">
        <v>2205011.6895</v>
      </c>
      <c r="F707" s="47">
        <f t="shared" si="10"/>
        <v>5899944.8762</v>
      </c>
      <c r="G707" s="48">
        <f>'LGCs Details'!E703-'ECOLOGY TO INDIVIDUAL LGCS'!D707</f>
        <v>123164439.5563</v>
      </c>
      <c r="H707" s="48">
        <v>0</v>
      </c>
      <c r="I707" s="50">
        <v>73500389.6491</v>
      </c>
      <c r="J707" s="50">
        <v>7084898.8292</v>
      </c>
      <c r="K707" s="50">
        <v>5899944.8762</v>
      </c>
      <c r="M707" s="48">
        <v>163269558.386</v>
      </c>
      <c r="N707" s="48"/>
      <c r="O707" s="50"/>
      <c r="P707" s="50"/>
      <c r="Q707" s="50"/>
    </row>
    <row r="708" ht="18.75" spans="1:17">
      <c r="A708" s="44">
        <v>703</v>
      </c>
      <c r="B708" s="45" t="s">
        <v>118</v>
      </c>
      <c r="C708" s="45" t="s">
        <v>788</v>
      </c>
      <c r="D708" s="46">
        <v>3475841.8103</v>
      </c>
      <c r="E708" s="46">
        <v>2074265.3345</v>
      </c>
      <c r="F708" s="47">
        <f t="shared" si="10"/>
        <v>5550107.1448</v>
      </c>
      <c r="G708" s="48">
        <f>'LGCs Details'!E704-'ECOLOGY TO INDIVIDUAL LGCS'!D708</f>
        <v>115861393.6775</v>
      </c>
      <c r="H708" s="48">
        <v>0</v>
      </c>
      <c r="I708" s="50">
        <v>69142177.8174</v>
      </c>
      <c r="J708" s="50">
        <v>6296971.4369</v>
      </c>
      <c r="K708" s="50">
        <v>5550107.1448</v>
      </c>
      <c r="M708" s="48">
        <v>143880957.7564</v>
      </c>
      <c r="N708" s="48"/>
      <c r="O708" s="50"/>
      <c r="P708" s="50"/>
      <c r="Q708" s="50"/>
    </row>
    <row r="709" ht="18.75" spans="1:17">
      <c r="A709" s="44">
        <v>704</v>
      </c>
      <c r="B709" s="45" t="s">
        <v>118</v>
      </c>
      <c r="C709" s="45" t="s">
        <v>791</v>
      </c>
      <c r="D709" s="46">
        <v>3149506.1134</v>
      </c>
      <c r="E709" s="46">
        <v>1879519.1808</v>
      </c>
      <c r="F709" s="47">
        <f t="shared" si="10"/>
        <v>5029025.2942</v>
      </c>
      <c r="G709" s="48">
        <f>'LGCs Details'!E705-'ECOLOGY TO INDIVIDUAL LGCS'!D709</f>
        <v>104983537.1145</v>
      </c>
      <c r="H709" s="48">
        <v>0</v>
      </c>
      <c r="I709" s="50">
        <v>62650639.3603</v>
      </c>
      <c r="J709" s="50">
        <v>5260845.3037</v>
      </c>
      <c r="K709" s="50">
        <v>5029025.2942</v>
      </c>
      <c r="M709" s="48">
        <v>118384908.2526</v>
      </c>
      <c r="N709" s="48"/>
      <c r="O709" s="50"/>
      <c r="P709" s="50"/>
      <c r="Q709" s="50"/>
    </row>
    <row r="710" ht="18.75" spans="1:17">
      <c r="A710" s="44">
        <v>705</v>
      </c>
      <c r="B710" s="45" t="s">
        <v>118</v>
      </c>
      <c r="C710" s="45" t="s">
        <v>793</v>
      </c>
      <c r="D710" s="46">
        <v>3597185.3953</v>
      </c>
      <c r="E710" s="46">
        <v>2146679.0995</v>
      </c>
      <c r="F710" s="47">
        <f t="shared" si="10"/>
        <v>5743864.4948</v>
      </c>
      <c r="G710" s="48">
        <f>'LGCs Details'!E706-'ECOLOGY TO INDIVIDUAL LGCS'!D710</f>
        <v>119906179.8438</v>
      </c>
      <c r="H710" s="48">
        <v>0</v>
      </c>
      <c r="I710" s="50">
        <v>71555969.9829</v>
      </c>
      <c r="J710" s="50">
        <v>6882945.4818</v>
      </c>
      <c r="K710" s="50">
        <v>5743864.4948</v>
      </c>
      <c r="M710" s="48">
        <v>158300074.0967</v>
      </c>
      <c r="N710" s="48"/>
      <c r="O710" s="50"/>
      <c r="P710" s="50"/>
      <c r="Q710" s="50"/>
    </row>
    <row r="711" ht="18.75" spans="1:17">
      <c r="A711" s="44">
        <v>706</v>
      </c>
      <c r="B711" s="45" t="s">
        <v>118</v>
      </c>
      <c r="C711" s="45" t="s">
        <v>795</v>
      </c>
      <c r="D711" s="46">
        <v>3069516.8642</v>
      </c>
      <c r="E711" s="46">
        <v>1831784.2907</v>
      </c>
      <c r="F711" s="47">
        <f t="shared" ref="F711:F774" si="11">D711+E711</f>
        <v>4901301.1549</v>
      </c>
      <c r="G711" s="48">
        <f>'LGCs Details'!E707-'ECOLOGY TO INDIVIDUAL LGCS'!D711</f>
        <v>102317228.8077</v>
      </c>
      <c r="H711" s="48">
        <v>0</v>
      </c>
      <c r="I711" s="50">
        <v>61059476.3576</v>
      </c>
      <c r="J711" s="50">
        <v>5917083.2047</v>
      </c>
      <c r="K711" s="50">
        <v>4901301.1549</v>
      </c>
      <c r="M711" s="48">
        <v>134533013.6564</v>
      </c>
      <c r="N711" s="48"/>
      <c r="O711" s="50"/>
      <c r="P711" s="50"/>
      <c r="Q711" s="50"/>
    </row>
    <row r="712" ht="18.75" spans="1:17">
      <c r="A712" s="44">
        <v>707</v>
      </c>
      <c r="B712" s="45" t="s">
        <v>118</v>
      </c>
      <c r="C712" s="45" t="s">
        <v>797</v>
      </c>
      <c r="D712" s="46">
        <v>3474464.4568</v>
      </c>
      <c r="E712" s="46">
        <v>2073443.3763</v>
      </c>
      <c r="F712" s="47">
        <f t="shared" si="11"/>
        <v>5547907.8331</v>
      </c>
      <c r="G712" s="48">
        <f>'LGCs Details'!E708-'ECOLOGY TO INDIVIDUAL LGCS'!D712</f>
        <v>115815481.8936</v>
      </c>
      <c r="H712" s="48">
        <v>0</v>
      </c>
      <c r="I712" s="50">
        <v>69114779.211</v>
      </c>
      <c r="J712" s="50">
        <v>5864698.8306</v>
      </c>
      <c r="K712" s="50">
        <v>5547907.8331</v>
      </c>
      <c r="M712" s="48">
        <v>133243986.6239</v>
      </c>
      <c r="N712" s="48"/>
      <c r="O712" s="50"/>
      <c r="P712" s="50"/>
      <c r="Q712" s="50"/>
    </row>
    <row r="713" ht="18.75" spans="1:17">
      <c r="A713" s="44">
        <v>708</v>
      </c>
      <c r="B713" s="45" t="s">
        <v>118</v>
      </c>
      <c r="C713" s="45" t="s">
        <v>799</v>
      </c>
      <c r="D713" s="46">
        <v>3136957.6852</v>
      </c>
      <c r="E713" s="46">
        <v>1872030.7014</v>
      </c>
      <c r="F713" s="47">
        <f t="shared" si="11"/>
        <v>5008988.3866</v>
      </c>
      <c r="G713" s="48">
        <f>'LGCs Details'!E709-'ECOLOGY TO INDIVIDUAL LGCS'!D713</f>
        <v>104565256.1725</v>
      </c>
      <c r="H713" s="48">
        <v>0</v>
      </c>
      <c r="I713" s="50">
        <v>62401023.3808</v>
      </c>
      <c r="J713" s="50">
        <v>5608569.5779</v>
      </c>
      <c r="K713" s="50">
        <v>5008988.3866</v>
      </c>
      <c r="M713" s="48">
        <v>126941390.9303</v>
      </c>
      <c r="N713" s="48"/>
      <c r="O713" s="50"/>
      <c r="P713" s="50"/>
      <c r="Q713" s="50"/>
    </row>
    <row r="714" ht="18.75" spans="1:17">
      <c r="A714" s="44">
        <v>709</v>
      </c>
      <c r="B714" s="45" t="s">
        <v>118</v>
      </c>
      <c r="C714" s="45" t="s">
        <v>801</v>
      </c>
      <c r="D714" s="46">
        <v>2908923.1901</v>
      </c>
      <c r="E714" s="46">
        <v>1735947.3944</v>
      </c>
      <c r="F714" s="47">
        <f t="shared" si="11"/>
        <v>4644870.5845</v>
      </c>
      <c r="G714" s="48">
        <f>'LGCs Details'!E710-'ECOLOGY TO INDIVIDUAL LGCS'!D714</f>
        <v>96964106.3378</v>
      </c>
      <c r="H714" s="48">
        <v>0</v>
      </c>
      <c r="I714" s="50">
        <v>57864913.1476</v>
      </c>
      <c r="J714" s="50">
        <v>5718939.8472</v>
      </c>
      <c r="K714" s="50">
        <v>4644870.5845</v>
      </c>
      <c r="M714" s="48">
        <v>129657282.1312</v>
      </c>
      <c r="N714" s="48"/>
      <c r="O714" s="50"/>
      <c r="P714" s="50"/>
      <c r="Q714" s="50"/>
    </row>
    <row r="715" ht="18.75" spans="1:17">
      <c r="A715" s="44">
        <v>710</v>
      </c>
      <c r="B715" s="45" t="s">
        <v>118</v>
      </c>
      <c r="C715" s="45" t="s">
        <v>803</v>
      </c>
      <c r="D715" s="46">
        <v>3463426.9843</v>
      </c>
      <c r="E715" s="46">
        <v>2066856.5845</v>
      </c>
      <c r="F715" s="47">
        <f t="shared" si="11"/>
        <v>5530283.5688</v>
      </c>
      <c r="G715" s="48">
        <f>'LGCs Details'!E711-'ECOLOGY TO INDIVIDUAL LGCS'!D715</f>
        <v>115447566.1438</v>
      </c>
      <c r="H715" s="48">
        <v>0</v>
      </c>
      <c r="I715" s="50">
        <v>68895219.482</v>
      </c>
      <c r="J715" s="50">
        <v>5901269.9554</v>
      </c>
      <c r="K715" s="50">
        <v>5530283.5688</v>
      </c>
      <c r="M715" s="48">
        <v>134143895.6009</v>
      </c>
      <c r="N715" s="48"/>
      <c r="O715" s="50"/>
      <c r="P715" s="50"/>
      <c r="Q715" s="50"/>
    </row>
    <row r="716" ht="18.75" spans="1:17">
      <c r="A716" s="44">
        <v>711</v>
      </c>
      <c r="B716" s="45" t="s">
        <v>118</v>
      </c>
      <c r="C716" s="45" t="s">
        <v>805</v>
      </c>
      <c r="D716" s="46">
        <v>3633833.8037</v>
      </c>
      <c r="E716" s="46">
        <v>2168549.6354</v>
      </c>
      <c r="F716" s="47">
        <f t="shared" si="11"/>
        <v>5802383.4391</v>
      </c>
      <c r="G716" s="48">
        <f>'LGCs Details'!E712-'ECOLOGY TO INDIVIDUAL LGCS'!D716</f>
        <v>121127793.4579</v>
      </c>
      <c r="H716" s="48">
        <v>0</v>
      </c>
      <c r="I716" s="50">
        <v>72284987.8468</v>
      </c>
      <c r="J716" s="50">
        <v>6599178.8736</v>
      </c>
      <c r="K716" s="50">
        <v>5802383.4391</v>
      </c>
      <c r="M716" s="48">
        <v>151317403.4936</v>
      </c>
      <c r="N716" s="48"/>
      <c r="O716" s="50"/>
      <c r="P716" s="50"/>
      <c r="Q716" s="50"/>
    </row>
    <row r="717" ht="18.75" spans="1:17">
      <c r="A717" s="44">
        <v>712</v>
      </c>
      <c r="B717" s="45" t="s">
        <v>118</v>
      </c>
      <c r="C717" s="45" t="s">
        <v>807</v>
      </c>
      <c r="D717" s="46">
        <v>3274276.7655</v>
      </c>
      <c r="E717" s="46">
        <v>1953978.104</v>
      </c>
      <c r="F717" s="47">
        <f t="shared" si="11"/>
        <v>5228254.8695</v>
      </c>
      <c r="G717" s="48">
        <f>'LGCs Details'!E713-'ECOLOGY TO INDIVIDUAL LGCS'!D717</f>
        <v>109142558.8511</v>
      </c>
      <c r="H717" s="48">
        <v>0</v>
      </c>
      <c r="I717" s="50">
        <v>65132603.467</v>
      </c>
      <c r="J717" s="50">
        <v>5987836.746</v>
      </c>
      <c r="K717" s="50">
        <v>5228254.8695</v>
      </c>
      <c r="M717" s="48">
        <v>136274052.4481</v>
      </c>
      <c r="N717" s="48"/>
      <c r="O717" s="50"/>
      <c r="P717" s="50"/>
      <c r="Q717" s="50"/>
    </row>
    <row r="718" ht="18.75" spans="1:17">
      <c r="A718" s="44">
        <v>713</v>
      </c>
      <c r="B718" s="45" t="s">
        <v>118</v>
      </c>
      <c r="C718" s="45" t="s">
        <v>809</v>
      </c>
      <c r="D718" s="46">
        <v>2931914.2633</v>
      </c>
      <c r="E718" s="46">
        <v>1749667.6926</v>
      </c>
      <c r="F718" s="47">
        <f t="shared" si="11"/>
        <v>4681581.9559</v>
      </c>
      <c r="G718" s="48">
        <f>'LGCs Details'!E714-'ECOLOGY TO INDIVIDUAL LGCS'!D718</f>
        <v>97730475.4433</v>
      </c>
      <c r="H718" s="48">
        <v>0</v>
      </c>
      <c r="I718" s="50">
        <v>58322256.4204</v>
      </c>
      <c r="J718" s="50">
        <v>5366354.5514</v>
      </c>
      <c r="K718" s="50">
        <v>4681581.9559</v>
      </c>
      <c r="M718" s="48">
        <v>120981183.858</v>
      </c>
      <c r="N718" s="48"/>
      <c r="O718" s="50"/>
      <c r="P718" s="50"/>
      <c r="Q718" s="50"/>
    </row>
    <row r="719" ht="18.75" spans="1:17">
      <c r="A719" s="44">
        <v>714</v>
      </c>
      <c r="B719" s="45" t="s">
        <v>118</v>
      </c>
      <c r="C719" s="45" t="s">
        <v>811</v>
      </c>
      <c r="D719" s="46">
        <v>3258054.2287</v>
      </c>
      <c r="E719" s="46">
        <v>1944297.0404</v>
      </c>
      <c r="F719" s="47">
        <f t="shared" si="11"/>
        <v>5202351.2691</v>
      </c>
      <c r="G719" s="48">
        <f>'LGCs Details'!E715-'ECOLOGY TO INDIVIDUAL LGCS'!D719</f>
        <v>108601807.6245</v>
      </c>
      <c r="H719" s="48">
        <v>0</v>
      </c>
      <c r="I719" s="50">
        <v>64809901.3461</v>
      </c>
      <c r="J719" s="50">
        <v>6900717.4719</v>
      </c>
      <c r="K719" s="50">
        <v>5202351.2691</v>
      </c>
      <c r="M719" s="48">
        <v>158737391.0654</v>
      </c>
      <c r="N719" s="48"/>
      <c r="O719" s="50"/>
      <c r="P719" s="50"/>
      <c r="Q719" s="50"/>
    </row>
    <row r="720" ht="18.75" spans="1:17">
      <c r="A720" s="44">
        <v>715</v>
      </c>
      <c r="B720" s="45" t="s">
        <v>118</v>
      </c>
      <c r="C720" s="45" t="s">
        <v>813</v>
      </c>
      <c r="D720" s="46">
        <v>3231734.0426</v>
      </c>
      <c r="E720" s="46">
        <v>1928590.0397</v>
      </c>
      <c r="F720" s="47">
        <f t="shared" si="11"/>
        <v>5160324.0823</v>
      </c>
      <c r="G720" s="48">
        <f>'LGCs Details'!E716-'ECOLOGY TO INDIVIDUAL LGCS'!D720</f>
        <v>107724468.0883</v>
      </c>
      <c r="H720" s="48">
        <v>0</v>
      </c>
      <c r="I720" s="50">
        <v>64286334.6576</v>
      </c>
      <c r="J720" s="50">
        <v>6447675.0466</v>
      </c>
      <c r="K720" s="50">
        <v>5160324.0823</v>
      </c>
      <c r="M720" s="48">
        <v>147589335.1153</v>
      </c>
      <c r="N720" s="48"/>
      <c r="O720" s="50"/>
      <c r="P720" s="50"/>
      <c r="Q720" s="50"/>
    </row>
    <row r="721" ht="18.75" spans="1:17">
      <c r="A721" s="44">
        <v>716</v>
      </c>
      <c r="B721" s="45" t="s">
        <v>118</v>
      </c>
      <c r="C721" s="45" t="s">
        <v>815</v>
      </c>
      <c r="D721" s="46">
        <v>3618625.969</v>
      </c>
      <c r="E721" s="46">
        <v>2159474.1118</v>
      </c>
      <c r="F721" s="47">
        <f t="shared" si="11"/>
        <v>5778100.0808</v>
      </c>
      <c r="G721" s="48">
        <f>'LGCs Details'!E717-'ECOLOGY TO INDIVIDUAL LGCS'!D721</f>
        <v>120620865.6326</v>
      </c>
      <c r="H721" s="48">
        <v>0</v>
      </c>
      <c r="I721" s="50">
        <v>71982470.3928</v>
      </c>
      <c r="J721" s="50">
        <v>6806184.3391</v>
      </c>
      <c r="K721" s="50">
        <v>5778100.0808</v>
      </c>
      <c r="M721" s="48">
        <v>156411205.7114</v>
      </c>
      <c r="N721" s="48"/>
      <c r="O721" s="50"/>
      <c r="P721" s="50"/>
      <c r="Q721" s="50"/>
    </row>
    <row r="722" ht="18.75" spans="1:17">
      <c r="A722" s="44">
        <v>717</v>
      </c>
      <c r="B722" s="45" t="s">
        <v>118</v>
      </c>
      <c r="C722" s="45" t="s">
        <v>817</v>
      </c>
      <c r="D722" s="46">
        <v>3336227.3124</v>
      </c>
      <c r="E722" s="46">
        <v>1990948.104</v>
      </c>
      <c r="F722" s="47">
        <f t="shared" si="11"/>
        <v>5327175.4164</v>
      </c>
      <c r="G722" s="48">
        <f>'LGCs Details'!E718-'ECOLOGY TO INDIVIDUAL LGCS'!D722</f>
        <v>111207577.0798</v>
      </c>
      <c r="H722" s="48">
        <v>0</v>
      </c>
      <c r="I722" s="50">
        <v>66364936.8011</v>
      </c>
      <c r="J722" s="50">
        <v>5479519.6094</v>
      </c>
      <c r="K722" s="50">
        <v>5327175.4164</v>
      </c>
      <c r="M722" s="48">
        <v>123765846.679</v>
      </c>
      <c r="N722" s="48"/>
      <c r="O722" s="50"/>
      <c r="P722" s="50"/>
      <c r="Q722" s="50"/>
    </row>
    <row r="723" ht="18.75" spans="1:17">
      <c r="A723" s="44">
        <v>718</v>
      </c>
      <c r="B723" s="45" t="s">
        <v>118</v>
      </c>
      <c r="C723" s="45" t="s">
        <v>819</v>
      </c>
      <c r="D723" s="46">
        <v>3036015.5328</v>
      </c>
      <c r="E723" s="46">
        <v>1811791.8244</v>
      </c>
      <c r="F723" s="47">
        <f t="shared" si="11"/>
        <v>4847807.3572</v>
      </c>
      <c r="G723" s="48">
        <f>'LGCs Details'!E719-'ECOLOGY TO INDIVIDUAL LGCS'!D723</f>
        <v>101200517.76</v>
      </c>
      <c r="H723" s="48">
        <v>0</v>
      </c>
      <c r="I723" s="50">
        <v>60393060.8124</v>
      </c>
      <c r="J723" s="50">
        <v>4936291.5004</v>
      </c>
      <c r="K723" s="50">
        <v>4847807.3572</v>
      </c>
      <c r="M723" s="48">
        <v>110398583.4507</v>
      </c>
      <c r="N723" s="48"/>
      <c r="O723" s="50"/>
      <c r="P723" s="50"/>
      <c r="Q723" s="50"/>
    </row>
    <row r="724" ht="18.75" spans="1:17">
      <c r="A724" s="44">
        <v>719</v>
      </c>
      <c r="B724" s="45" t="s">
        <v>118</v>
      </c>
      <c r="C724" s="45" t="s">
        <v>821</v>
      </c>
      <c r="D724" s="46">
        <v>3129664.8949</v>
      </c>
      <c r="E724" s="46">
        <v>1867678.6098</v>
      </c>
      <c r="F724" s="47">
        <f t="shared" si="11"/>
        <v>4997343.5047</v>
      </c>
      <c r="G724" s="48">
        <f>'LGCs Details'!E720-'ECOLOGY TO INDIVIDUAL LGCS'!D724</f>
        <v>104322163.1648</v>
      </c>
      <c r="H724" s="48">
        <v>0</v>
      </c>
      <c r="I724" s="50">
        <v>62255953.6606</v>
      </c>
      <c r="J724" s="50">
        <v>6264998.5756</v>
      </c>
      <c r="K724" s="50">
        <v>4997343.5047</v>
      </c>
      <c r="M724" s="48">
        <v>143094198.667</v>
      </c>
      <c r="N724" s="48"/>
      <c r="O724" s="50"/>
      <c r="P724" s="50"/>
      <c r="Q724" s="50"/>
    </row>
    <row r="725" ht="18.75" spans="1:17">
      <c r="A725" s="44">
        <v>720</v>
      </c>
      <c r="B725" s="45" t="s">
        <v>118</v>
      </c>
      <c r="C725" s="45" t="s">
        <v>823</v>
      </c>
      <c r="D725" s="46">
        <v>3011223.9318</v>
      </c>
      <c r="E725" s="46">
        <v>1796997.0318</v>
      </c>
      <c r="F725" s="47">
        <f t="shared" si="11"/>
        <v>4808220.9636</v>
      </c>
      <c r="G725" s="48">
        <f>'LGCs Details'!E721-'ECOLOGY TO INDIVIDUAL LGCS'!D725</f>
        <v>100374131.0598</v>
      </c>
      <c r="H725" s="48">
        <v>0</v>
      </c>
      <c r="I725" s="50">
        <v>59899901.0604</v>
      </c>
      <c r="J725" s="50">
        <v>6058231.981</v>
      </c>
      <c r="K725" s="50">
        <v>4808220.9636</v>
      </c>
      <c r="M725" s="48">
        <v>138006274.3655</v>
      </c>
      <c r="N725" s="48"/>
      <c r="O725" s="50"/>
      <c r="P725" s="50"/>
      <c r="Q725" s="50"/>
    </row>
    <row r="726" ht="18.75" spans="1:17">
      <c r="A726" s="44">
        <v>721</v>
      </c>
      <c r="B726" s="45" t="s">
        <v>118</v>
      </c>
      <c r="C726" s="45" t="s">
        <v>825</v>
      </c>
      <c r="D726" s="46">
        <v>2823021.7733</v>
      </c>
      <c r="E726" s="46">
        <v>1684684.3218</v>
      </c>
      <c r="F726" s="47">
        <f t="shared" si="11"/>
        <v>4507706.0951</v>
      </c>
      <c r="G726" s="48">
        <f>'LGCs Details'!E722-'ECOLOGY TO INDIVIDUAL LGCS'!D726</f>
        <v>94100725.7753</v>
      </c>
      <c r="H726" s="48">
        <v>0</v>
      </c>
      <c r="I726" s="50">
        <v>56156144.0596</v>
      </c>
      <c r="J726" s="50">
        <v>5493350.2308</v>
      </c>
      <c r="K726" s="50">
        <v>4507706.0951</v>
      </c>
      <c r="M726" s="48">
        <v>124106178.0296</v>
      </c>
      <c r="N726" s="48"/>
      <c r="O726" s="50"/>
      <c r="P726" s="50"/>
      <c r="Q726" s="50"/>
    </row>
    <row r="727" ht="18.75" spans="1:17">
      <c r="A727" s="44">
        <v>722</v>
      </c>
      <c r="B727" s="45" t="s">
        <v>119</v>
      </c>
      <c r="C727" s="45" t="s">
        <v>829</v>
      </c>
      <c r="D727" s="46">
        <v>2802053.7314</v>
      </c>
      <c r="E727" s="46">
        <v>1672171.3006</v>
      </c>
      <c r="F727" s="47">
        <f t="shared" si="11"/>
        <v>4474225.032</v>
      </c>
      <c r="G727" s="48">
        <f>'LGCs Details'!E723-'ECOLOGY TO INDIVIDUAL LGCS'!D727</f>
        <v>93401791.0467</v>
      </c>
      <c r="H727" s="48">
        <v>0</v>
      </c>
      <c r="I727" s="50">
        <v>55739043.352</v>
      </c>
      <c r="J727" s="50">
        <v>5087488.314</v>
      </c>
      <c r="K727" s="50">
        <v>4474225.032</v>
      </c>
      <c r="M727" s="48">
        <v>121881761.127</v>
      </c>
      <c r="N727" s="48"/>
      <c r="O727" s="50"/>
      <c r="P727" s="50"/>
      <c r="Q727" s="50"/>
    </row>
    <row r="728" ht="18.75" spans="1:17">
      <c r="A728" s="44">
        <v>723</v>
      </c>
      <c r="B728" s="45" t="s">
        <v>119</v>
      </c>
      <c r="C728" s="45" t="s">
        <v>831</v>
      </c>
      <c r="D728" s="46">
        <v>4794959.2154</v>
      </c>
      <c r="E728" s="46">
        <v>2861470.1772</v>
      </c>
      <c r="F728" s="47">
        <f t="shared" si="11"/>
        <v>7656429.3926</v>
      </c>
      <c r="G728" s="48">
        <f>'LGCs Details'!E724-'ECOLOGY TO INDIVIDUAL LGCS'!D728</f>
        <v>159831973.8458</v>
      </c>
      <c r="H728" s="48">
        <v>0</v>
      </c>
      <c r="I728" s="50">
        <v>95382339.2399</v>
      </c>
      <c r="J728" s="50">
        <v>6544767.6162</v>
      </c>
      <c r="K728" s="50">
        <v>7656429.3926</v>
      </c>
      <c r="M728" s="48">
        <v>157741164.7621</v>
      </c>
      <c r="N728" s="48"/>
      <c r="O728" s="50"/>
      <c r="P728" s="50"/>
      <c r="Q728" s="50"/>
    </row>
    <row r="729" ht="18.75" spans="1:17">
      <c r="A729" s="44">
        <v>724</v>
      </c>
      <c r="B729" s="45" t="s">
        <v>119</v>
      </c>
      <c r="C729" s="45" t="s">
        <v>833</v>
      </c>
      <c r="D729" s="46">
        <v>3293254.9656</v>
      </c>
      <c r="E729" s="46">
        <v>1965303.6547</v>
      </c>
      <c r="F729" s="47">
        <f t="shared" si="11"/>
        <v>5258558.6203</v>
      </c>
      <c r="G729" s="48">
        <f>'LGCs Details'!E725-'ECOLOGY TO INDIVIDUAL LGCS'!D729</f>
        <v>109775165.5203</v>
      </c>
      <c r="H729" s="48">
        <v>0</v>
      </c>
      <c r="I729" s="50">
        <v>65510121.8225</v>
      </c>
      <c r="J729" s="50">
        <v>5651104.0489</v>
      </c>
      <c r="K729" s="50">
        <v>5258558.6203</v>
      </c>
      <c r="M729" s="48">
        <v>135750704.5068</v>
      </c>
      <c r="N729" s="48"/>
      <c r="O729" s="50"/>
      <c r="P729" s="50"/>
      <c r="Q729" s="50"/>
    </row>
    <row r="730" ht="18.75" spans="1:17">
      <c r="A730" s="44">
        <v>725</v>
      </c>
      <c r="B730" s="45" t="s">
        <v>119</v>
      </c>
      <c r="C730" s="45" t="s">
        <v>835</v>
      </c>
      <c r="D730" s="46">
        <v>3932166.1237</v>
      </c>
      <c r="E730" s="46">
        <v>2346584.3168</v>
      </c>
      <c r="F730" s="47">
        <f t="shared" si="11"/>
        <v>6278750.4405</v>
      </c>
      <c r="G730" s="48">
        <f>'LGCs Details'!E726-'ECOLOGY TO INDIVIDUAL LGCS'!D730</f>
        <v>131072204.1218</v>
      </c>
      <c r="H730" s="48">
        <v>0</v>
      </c>
      <c r="I730" s="50">
        <v>78219477.2276</v>
      </c>
      <c r="J730" s="50">
        <v>5097759.7599</v>
      </c>
      <c r="K730" s="50">
        <v>6278750.4405</v>
      </c>
      <c r="M730" s="48">
        <v>122134511.5255</v>
      </c>
      <c r="N730" s="48"/>
      <c r="O730" s="50"/>
      <c r="P730" s="50"/>
      <c r="Q730" s="50"/>
    </row>
    <row r="731" ht="18.75" spans="1:17">
      <c r="A731" s="44">
        <v>726</v>
      </c>
      <c r="B731" s="45" t="s">
        <v>119</v>
      </c>
      <c r="C731" s="45" t="s">
        <v>837</v>
      </c>
      <c r="D731" s="46">
        <v>4248097.8467</v>
      </c>
      <c r="E731" s="46">
        <v>2535121.7293</v>
      </c>
      <c r="F731" s="47">
        <f t="shared" si="11"/>
        <v>6783219.576</v>
      </c>
      <c r="G731" s="48">
        <f>'LGCs Details'!E727-'ECOLOGY TO INDIVIDUAL LGCS'!D731</f>
        <v>141603261.5576</v>
      </c>
      <c r="H731" s="48">
        <v>0</v>
      </c>
      <c r="I731" s="50">
        <v>84504057.6449</v>
      </c>
      <c r="J731" s="50">
        <v>6972513.6201</v>
      </c>
      <c r="K731" s="50">
        <v>6783219.576</v>
      </c>
      <c r="M731" s="48">
        <v>168266749.3819</v>
      </c>
      <c r="N731" s="48"/>
      <c r="O731" s="50"/>
      <c r="P731" s="50"/>
      <c r="Q731" s="50"/>
    </row>
    <row r="732" ht="18.75" spans="1:17">
      <c r="A732" s="44">
        <v>727</v>
      </c>
      <c r="B732" s="45" t="s">
        <v>119</v>
      </c>
      <c r="C732" s="45" t="s">
        <v>839</v>
      </c>
      <c r="D732" s="46">
        <v>2942871.7847</v>
      </c>
      <c r="E732" s="46">
        <v>1756206.7723</v>
      </c>
      <c r="F732" s="47">
        <f t="shared" si="11"/>
        <v>4699078.557</v>
      </c>
      <c r="G732" s="48">
        <f>'LGCs Details'!E728-'ECOLOGY TO INDIVIDUAL LGCS'!D732</f>
        <v>98095726.1553</v>
      </c>
      <c r="H732" s="48">
        <v>0</v>
      </c>
      <c r="I732" s="50">
        <v>58540225.7446</v>
      </c>
      <c r="J732" s="50">
        <v>5053246.1799</v>
      </c>
      <c r="K732" s="50">
        <v>4699078.557</v>
      </c>
      <c r="M732" s="48">
        <v>121039161.8333</v>
      </c>
      <c r="N732" s="48"/>
      <c r="O732" s="50"/>
      <c r="P732" s="50"/>
      <c r="Q732" s="50"/>
    </row>
    <row r="733" ht="18.75" spans="1:17">
      <c r="A733" s="44">
        <v>728</v>
      </c>
      <c r="B733" s="45" t="s">
        <v>119</v>
      </c>
      <c r="C733" s="45" t="s">
        <v>841</v>
      </c>
      <c r="D733" s="46">
        <v>2830536.7919</v>
      </c>
      <c r="E733" s="46">
        <v>1689169.0318</v>
      </c>
      <c r="F733" s="47">
        <f t="shared" si="11"/>
        <v>4519705.8237</v>
      </c>
      <c r="G733" s="48">
        <f>'LGCs Details'!E729-'ECOLOGY TO INDIVIDUAL LGCS'!D733</f>
        <v>94351226.3964</v>
      </c>
      <c r="H733" s="48">
        <v>0</v>
      </c>
      <c r="I733" s="50">
        <v>56305634.3941</v>
      </c>
      <c r="J733" s="50">
        <v>5719588.3172</v>
      </c>
      <c r="K733" s="50">
        <v>4519705.8237</v>
      </c>
      <c r="M733" s="48">
        <v>137435903.0942</v>
      </c>
      <c r="N733" s="48"/>
      <c r="O733" s="50"/>
      <c r="P733" s="50"/>
      <c r="Q733" s="50"/>
    </row>
    <row r="734" ht="18.75" spans="1:17">
      <c r="A734" s="44">
        <v>729</v>
      </c>
      <c r="B734" s="45" t="s">
        <v>119</v>
      </c>
      <c r="C734" s="45" t="s">
        <v>843</v>
      </c>
      <c r="D734" s="46">
        <v>4393380.2021</v>
      </c>
      <c r="E734" s="46">
        <v>2621821.3463</v>
      </c>
      <c r="F734" s="47">
        <f t="shared" si="11"/>
        <v>7015201.5484</v>
      </c>
      <c r="G734" s="48">
        <f>'LGCs Details'!E730-'ECOLOGY TO INDIVIDUAL LGCS'!D734</f>
        <v>146446006.7371</v>
      </c>
      <c r="H734" s="48">
        <v>0</v>
      </c>
      <c r="I734" s="50">
        <v>87394044.8761</v>
      </c>
      <c r="J734" s="50">
        <v>6388414.7112</v>
      </c>
      <c r="K734" s="50">
        <v>7015201.5484</v>
      </c>
      <c r="M734" s="48">
        <v>153893774.6841</v>
      </c>
      <c r="N734" s="48"/>
      <c r="O734" s="50"/>
      <c r="P734" s="50"/>
      <c r="Q734" s="50"/>
    </row>
    <row r="735" ht="18.75" spans="1:17">
      <c r="A735" s="44">
        <v>730</v>
      </c>
      <c r="B735" s="45" t="s">
        <v>119</v>
      </c>
      <c r="C735" s="45" t="s">
        <v>845</v>
      </c>
      <c r="D735" s="46">
        <v>3127380.5789</v>
      </c>
      <c r="E735" s="46">
        <v>1866315.4069</v>
      </c>
      <c r="F735" s="47">
        <f t="shared" si="11"/>
        <v>4993695.9858</v>
      </c>
      <c r="G735" s="48">
        <f>'LGCs Details'!E731-'ECOLOGY TO INDIVIDUAL LGCS'!D735</f>
        <v>104246019.2958</v>
      </c>
      <c r="H735" s="48">
        <v>0</v>
      </c>
      <c r="I735" s="50">
        <v>62210513.564</v>
      </c>
      <c r="J735" s="50">
        <v>5142548.0415</v>
      </c>
      <c r="K735" s="50">
        <v>4993695.9858</v>
      </c>
      <c r="M735" s="48">
        <v>123236620.8214</v>
      </c>
      <c r="N735" s="48"/>
      <c r="O735" s="50"/>
      <c r="P735" s="50"/>
      <c r="Q735" s="50"/>
    </row>
    <row r="736" ht="18.75" spans="1:17">
      <c r="A736" s="44">
        <v>731</v>
      </c>
      <c r="B736" s="45" t="s">
        <v>119</v>
      </c>
      <c r="C736" s="45" t="s">
        <v>848</v>
      </c>
      <c r="D736" s="46">
        <v>2887503.3432</v>
      </c>
      <c r="E736" s="46">
        <v>1723164.7512</v>
      </c>
      <c r="F736" s="47">
        <f t="shared" si="11"/>
        <v>4610668.0944</v>
      </c>
      <c r="G736" s="48">
        <f>'LGCs Details'!E732-'ECOLOGY TO INDIVIDUAL LGCS'!D736</f>
        <v>96250111.4404</v>
      </c>
      <c r="H736" s="48">
        <v>0</v>
      </c>
      <c r="I736" s="50">
        <v>57438825.0384</v>
      </c>
      <c r="J736" s="50">
        <v>5202970.4192</v>
      </c>
      <c r="K736" s="50">
        <v>4610668.0944</v>
      </c>
      <c r="M736" s="48">
        <v>124723439.7356</v>
      </c>
      <c r="N736" s="48"/>
      <c r="O736" s="50"/>
      <c r="P736" s="50"/>
      <c r="Q736" s="50"/>
    </row>
    <row r="737" ht="18.75" spans="1:17">
      <c r="A737" s="44">
        <v>732</v>
      </c>
      <c r="B737" s="45" t="s">
        <v>119</v>
      </c>
      <c r="C737" s="45" t="s">
        <v>850</v>
      </c>
      <c r="D737" s="46">
        <v>4309073.2834</v>
      </c>
      <c r="E737" s="46">
        <v>2571509.8164</v>
      </c>
      <c r="F737" s="47">
        <f t="shared" si="11"/>
        <v>6880583.0998</v>
      </c>
      <c r="G737" s="48">
        <f>'LGCs Details'!E733-'ECOLOGY TO INDIVIDUAL LGCS'!D737</f>
        <v>143635776.1126</v>
      </c>
      <c r="H737" s="48">
        <v>0</v>
      </c>
      <c r="I737" s="50">
        <v>85716993.8812</v>
      </c>
      <c r="J737" s="50">
        <v>6729916.4003</v>
      </c>
      <c r="K737" s="50">
        <v>6880583.0998</v>
      </c>
      <c r="M737" s="48">
        <v>162297137.6436</v>
      </c>
      <c r="N737" s="48"/>
      <c r="O737" s="50"/>
      <c r="P737" s="50"/>
      <c r="Q737" s="50"/>
    </row>
    <row r="738" ht="18.75" spans="1:17">
      <c r="A738" s="44">
        <v>733</v>
      </c>
      <c r="B738" s="45" t="s">
        <v>119</v>
      </c>
      <c r="C738" s="45" t="s">
        <v>852</v>
      </c>
      <c r="D738" s="46">
        <v>3410770.815</v>
      </c>
      <c r="E738" s="46">
        <v>2035433.156</v>
      </c>
      <c r="F738" s="47">
        <f t="shared" si="11"/>
        <v>5446203.971</v>
      </c>
      <c r="G738" s="48">
        <f>'LGCs Details'!E734-'ECOLOGY TO INDIVIDUAL LGCS'!D738</f>
        <v>113692360.5007</v>
      </c>
      <c r="H738" s="48">
        <v>0</v>
      </c>
      <c r="I738" s="50">
        <v>67847771.8652</v>
      </c>
      <c r="J738" s="50">
        <v>5665890.1535</v>
      </c>
      <c r="K738" s="50">
        <v>5446203.971</v>
      </c>
      <c r="M738" s="48">
        <v>136114547.5223</v>
      </c>
      <c r="N738" s="48"/>
      <c r="O738" s="50"/>
      <c r="P738" s="50"/>
      <c r="Q738" s="50"/>
    </row>
    <row r="739" ht="18.75" spans="1:17">
      <c r="A739" s="44">
        <v>734</v>
      </c>
      <c r="B739" s="45" t="s">
        <v>119</v>
      </c>
      <c r="C739" s="45" t="s">
        <v>854</v>
      </c>
      <c r="D739" s="46">
        <v>2931512.0105</v>
      </c>
      <c r="E739" s="46">
        <v>1749427.6417</v>
      </c>
      <c r="F739" s="47">
        <f t="shared" si="11"/>
        <v>4680939.6522</v>
      </c>
      <c r="G739" s="48">
        <f>'LGCs Details'!E735-'ECOLOGY TO INDIVIDUAL LGCS'!D739</f>
        <v>97717067.018</v>
      </c>
      <c r="H739" s="48">
        <v>0</v>
      </c>
      <c r="I739" s="50">
        <v>58314254.7237</v>
      </c>
      <c r="J739" s="50">
        <v>5390245.1537</v>
      </c>
      <c r="K739" s="50">
        <v>4680939.6522</v>
      </c>
      <c r="M739" s="48">
        <v>129331726.0716</v>
      </c>
      <c r="N739" s="48"/>
      <c r="O739" s="50"/>
      <c r="P739" s="50"/>
      <c r="Q739" s="50"/>
    </row>
    <row r="740" ht="18.75" spans="1:17">
      <c r="A740" s="44">
        <v>735</v>
      </c>
      <c r="B740" s="45" t="s">
        <v>119</v>
      </c>
      <c r="C740" s="45" t="s">
        <v>856</v>
      </c>
      <c r="D740" s="46">
        <v>4198974.614</v>
      </c>
      <c r="E740" s="46">
        <v>2505806.6384</v>
      </c>
      <c r="F740" s="47">
        <f t="shared" si="11"/>
        <v>6704781.2524</v>
      </c>
      <c r="G740" s="48">
        <f>'LGCs Details'!E736-'ECOLOGY TO INDIVIDUAL LGCS'!D740</f>
        <v>139965820.4656</v>
      </c>
      <c r="H740" s="48">
        <v>0</v>
      </c>
      <c r="I740" s="50">
        <v>83526887.9462</v>
      </c>
      <c r="J740" s="50">
        <v>6934258.4559</v>
      </c>
      <c r="K740" s="50">
        <v>6704781.2524</v>
      </c>
      <c r="M740" s="48">
        <v>167325401.0952</v>
      </c>
      <c r="N740" s="48"/>
      <c r="O740" s="50"/>
      <c r="P740" s="50"/>
      <c r="Q740" s="50"/>
    </row>
    <row r="741" ht="18.75" spans="1:17">
      <c r="A741" s="44">
        <v>736</v>
      </c>
      <c r="B741" s="45" t="s">
        <v>119</v>
      </c>
      <c r="C741" s="45" t="s">
        <v>858</v>
      </c>
      <c r="D741" s="46">
        <v>2783556.0961</v>
      </c>
      <c r="E741" s="46">
        <v>1661132.5348</v>
      </c>
      <c r="F741" s="47">
        <f t="shared" si="11"/>
        <v>4444688.6309</v>
      </c>
      <c r="G741" s="48">
        <f>'LGCs Details'!E737-'ECOLOGY TO INDIVIDUAL LGCS'!D741</f>
        <v>92785203.2038</v>
      </c>
      <c r="H741" s="48">
        <v>0</v>
      </c>
      <c r="I741" s="50">
        <v>55371084.4925</v>
      </c>
      <c r="J741" s="50">
        <v>5117215.7894</v>
      </c>
      <c r="K741" s="50">
        <v>4444688.6309</v>
      </c>
      <c r="M741" s="48">
        <v>122613267.8037</v>
      </c>
      <c r="N741" s="48"/>
      <c r="O741" s="50"/>
      <c r="P741" s="50"/>
      <c r="Q741" s="50"/>
    </row>
    <row r="742" ht="18.75" spans="1:17">
      <c r="A742" s="44">
        <v>737</v>
      </c>
      <c r="B742" s="45" t="s">
        <v>119</v>
      </c>
      <c r="C742" s="45" t="s">
        <v>860</v>
      </c>
      <c r="D742" s="46">
        <v>3019600.7572</v>
      </c>
      <c r="E742" s="46">
        <v>1801996.0391</v>
      </c>
      <c r="F742" s="47">
        <f t="shared" si="11"/>
        <v>4821596.7963</v>
      </c>
      <c r="G742" s="48">
        <f>'LGCs Details'!E738-'ECOLOGY TO INDIVIDUAL LGCS'!D742</f>
        <v>100653358.5728</v>
      </c>
      <c r="H742" s="48">
        <v>0</v>
      </c>
      <c r="I742" s="50">
        <v>60066534.6365</v>
      </c>
      <c r="J742" s="50">
        <v>5570509.0292</v>
      </c>
      <c r="K742" s="50">
        <v>4821596.7963</v>
      </c>
      <c r="M742" s="48">
        <v>133767495.5658</v>
      </c>
      <c r="N742" s="48"/>
      <c r="O742" s="50"/>
      <c r="P742" s="50"/>
      <c r="Q742" s="50"/>
    </row>
    <row r="743" ht="18.75" spans="1:17">
      <c r="A743" s="44">
        <v>738</v>
      </c>
      <c r="B743" s="45" t="s">
        <v>120</v>
      </c>
      <c r="C743" s="45" t="s">
        <v>864</v>
      </c>
      <c r="D743" s="46">
        <v>3120577.819</v>
      </c>
      <c r="E743" s="46">
        <v>1862255.7489</v>
      </c>
      <c r="F743" s="47">
        <f t="shared" si="11"/>
        <v>4982833.5679</v>
      </c>
      <c r="G743" s="48">
        <f>'LGCs Details'!E739-'ECOLOGY TO INDIVIDUAL LGCS'!D743</f>
        <v>104019260.6343</v>
      </c>
      <c r="H743" s="48">
        <v>0</v>
      </c>
      <c r="I743" s="50">
        <v>62075191.6314</v>
      </c>
      <c r="J743" s="50">
        <v>5654959.7668</v>
      </c>
      <c r="K743" s="50">
        <v>4982833.5679</v>
      </c>
      <c r="M743" s="48">
        <v>134382820.4686</v>
      </c>
      <c r="N743" s="48"/>
      <c r="O743" s="50"/>
      <c r="P743" s="50"/>
      <c r="Q743" s="50"/>
    </row>
    <row r="744" ht="18.75" spans="1:17">
      <c r="A744" s="44">
        <v>739</v>
      </c>
      <c r="B744" s="45" t="s">
        <v>120</v>
      </c>
      <c r="C744" s="45" t="s">
        <v>866</v>
      </c>
      <c r="D744" s="46">
        <v>3453228.3043</v>
      </c>
      <c r="E744" s="46">
        <v>2060770.3557</v>
      </c>
      <c r="F744" s="47">
        <f t="shared" si="11"/>
        <v>5513998.66</v>
      </c>
      <c r="G744" s="48">
        <f>'LGCs Details'!E740-'ECOLOGY TO INDIVIDUAL LGCS'!D744</f>
        <v>115107610.1441</v>
      </c>
      <c r="H744" s="48">
        <v>0</v>
      </c>
      <c r="I744" s="50">
        <v>68692345.1903</v>
      </c>
      <c r="J744" s="50">
        <v>5288794.6641</v>
      </c>
      <c r="K744" s="50">
        <v>5513998.66</v>
      </c>
      <c r="M744" s="48">
        <v>125372562.6568</v>
      </c>
      <c r="N744" s="48"/>
      <c r="O744" s="50"/>
      <c r="P744" s="50"/>
      <c r="Q744" s="50"/>
    </row>
    <row r="745" ht="18.75" spans="1:17">
      <c r="A745" s="44">
        <v>740</v>
      </c>
      <c r="B745" s="45" t="s">
        <v>120</v>
      </c>
      <c r="C745" s="45" t="s">
        <v>868</v>
      </c>
      <c r="D745" s="46">
        <v>2891353.1927</v>
      </c>
      <c r="E745" s="46">
        <v>1725462.2117</v>
      </c>
      <c r="F745" s="47">
        <f t="shared" si="11"/>
        <v>4616815.4044</v>
      </c>
      <c r="G745" s="48">
        <f>'LGCs Details'!E741-'ECOLOGY TO INDIVIDUAL LGCS'!D745</f>
        <v>96378439.7567</v>
      </c>
      <c r="H745" s="48">
        <v>0</v>
      </c>
      <c r="I745" s="50">
        <v>57515407.0559</v>
      </c>
      <c r="J745" s="50">
        <v>5036666.4979</v>
      </c>
      <c r="K745" s="50">
        <v>4616815.4044</v>
      </c>
      <c r="M745" s="48">
        <v>119168422.0603</v>
      </c>
      <c r="N745" s="48"/>
      <c r="O745" s="50"/>
      <c r="P745" s="50"/>
      <c r="Q745" s="50"/>
    </row>
    <row r="746" ht="18.75" spans="1:17">
      <c r="A746" s="44">
        <v>741</v>
      </c>
      <c r="B746" s="45" t="s">
        <v>120</v>
      </c>
      <c r="C746" s="45" t="s">
        <v>870</v>
      </c>
      <c r="D746" s="46">
        <v>3237261.4419</v>
      </c>
      <c r="E746" s="46">
        <v>1931888.6054</v>
      </c>
      <c r="F746" s="47">
        <f t="shared" si="11"/>
        <v>5169150.0473</v>
      </c>
      <c r="G746" s="48">
        <f>'LGCs Details'!E742-'ECOLOGY TO INDIVIDUAL LGCS'!D746</f>
        <v>107908714.7297</v>
      </c>
      <c r="H746" s="48">
        <v>0</v>
      </c>
      <c r="I746" s="50">
        <v>64396286.8483</v>
      </c>
      <c r="J746" s="50">
        <v>5620478.7618</v>
      </c>
      <c r="K746" s="50">
        <v>5169150.0473</v>
      </c>
      <c r="M746" s="48">
        <v>133534343.2586</v>
      </c>
      <c r="N746" s="48"/>
      <c r="O746" s="50"/>
      <c r="P746" s="50"/>
      <c r="Q746" s="50"/>
    </row>
    <row r="747" ht="18.75" spans="1:17">
      <c r="A747" s="44">
        <v>742</v>
      </c>
      <c r="B747" s="45" t="s">
        <v>120</v>
      </c>
      <c r="C747" s="45" t="s">
        <v>872</v>
      </c>
      <c r="D747" s="46">
        <v>4540506.8241</v>
      </c>
      <c r="E747" s="46">
        <v>2709621.5594</v>
      </c>
      <c r="F747" s="47">
        <f t="shared" si="11"/>
        <v>7250128.3835</v>
      </c>
      <c r="G747" s="48">
        <f>'LGCs Details'!E743-'ECOLOGY TO INDIVIDUAL LGCS'!D747</f>
        <v>151350227.4716</v>
      </c>
      <c r="H747" s="48">
        <v>0</v>
      </c>
      <c r="I747" s="50">
        <v>90320718.6484</v>
      </c>
      <c r="J747" s="50">
        <v>7577607.2294</v>
      </c>
      <c r="K747" s="50">
        <v>7250128.3835</v>
      </c>
      <c r="M747" s="48">
        <v>181693580.532</v>
      </c>
      <c r="N747" s="48"/>
      <c r="O747" s="50"/>
      <c r="P747" s="50"/>
      <c r="Q747" s="50"/>
    </row>
    <row r="748" ht="18.75" spans="1:17">
      <c r="A748" s="44">
        <v>743</v>
      </c>
      <c r="B748" s="45" t="s">
        <v>120</v>
      </c>
      <c r="C748" s="45" t="s">
        <v>874</v>
      </c>
      <c r="D748" s="46">
        <v>3762907.4459</v>
      </c>
      <c r="E748" s="46">
        <v>2245576.4381</v>
      </c>
      <c r="F748" s="47">
        <f t="shared" si="11"/>
        <v>6008483.884</v>
      </c>
      <c r="G748" s="48">
        <f>'LGCs Details'!E744-'ECOLOGY TO INDIVIDUAL LGCS'!D748</f>
        <v>125430248.1954</v>
      </c>
      <c r="H748" s="48">
        <v>0</v>
      </c>
      <c r="I748" s="50">
        <v>74852547.9381</v>
      </c>
      <c r="J748" s="50">
        <v>5864127.0134</v>
      </c>
      <c r="K748" s="50">
        <v>6008483.884</v>
      </c>
      <c r="M748" s="48">
        <v>139529817.8284</v>
      </c>
      <c r="N748" s="48"/>
      <c r="O748" s="50"/>
      <c r="P748" s="50"/>
      <c r="Q748" s="50"/>
    </row>
    <row r="749" ht="18.75" spans="1:17">
      <c r="A749" s="44">
        <v>744</v>
      </c>
      <c r="B749" s="45" t="s">
        <v>120</v>
      </c>
      <c r="C749" s="45" t="s">
        <v>876</v>
      </c>
      <c r="D749" s="46">
        <v>3464396.6655</v>
      </c>
      <c r="E749" s="46">
        <v>2067435.2576</v>
      </c>
      <c r="F749" s="47">
        <f t="shared" si="11"/>
        <v>5531831.9231</v>
      </c>
      <c r="G749" s="48">
        <f>'LGCs Details'!E745-'ECOLOGY TO INDIVIDUAL LGCS'!D749</f>
        <v>115479888.8515</v>
      </c>
      <c r="H749" s="48">
        <v>0</v>
      </c>
      <c r="I749" s="50">
        <v>68914508.5853</v>
      </c>
      <c r="J749" s="50">
        <v>5539179.0732</v>
      </c>
      <c r="K749" s="50">
        <v>5531831.9231</v>
      </c>
      <c r="M749" s="48">
        <v>131533794.4647</v>
      </c>
      <c r="N749" s="48"/>
      <c r="O749" s="50"/>
      <c r="P749" s="50"/>
      <c r="Q749" s="50"/>
    </row>
    <row r="750" ht="18.75" spans="1:17">
      <c r="A750" s="44">
        <v>745</v>
      </c>
      <c r="B750" s="45" t="s">
        <v>120</v>
      </c>
      <c r="C750" s="45" t="s">
        <v>878</v>
      </c>
      <c r="D750" s="46">
        <v>3009850.1081</v>
      </c>
      <c r="E750" s="46">
        <v>1796177.1801</v>
      </c>
      <c r="F750" s="47">
        <f t="shared" si="11"/>
        <v>4806027.2882</v>
      </c>
      <c r="G750" s="48">
        <f>'LGCs Details'!E746-'ECOLOGY TO INDIVIDUAL LGCS'!D750</f>
        <v>100328336.9364</v>
      </c>
      <c r="H750" s="48">
        <v>0</v>
      </c>
      <c r="I750" s="50">
        <v>59872572.6698</v>
      </c>
      <c r="J750" s="50">
        <v>5221743.6208</v>
      </c>
      <c r="K750" s="50">
        <v>4806027.2882</v>
      </c>
      <c r="M750" s="48">
        <v>123722631.5669</v>
      </c>
      <c r="N750" s="48"/>
      <c r="O750" s="50"/>
      <c r="P750" s="50"/>
      <c r="Q750" s="50"/>
    </row>
    <row r="751" ht="18.75" spans="1:17">
      <c r="A751" s="44">
        <v>746</v>
      </c>
      <c r="B751" s="45" t="s">
        <v>120</v>
      </c>
      <c r="C751" s="45" t="s">
        <v>880</v>
      </c>
      <c r="D751" s="46">
        <v>3969510.6904</v>
      </c>
      <c r="E751" s="46">
        <v>2368870.2966</v>
      </c>
      <c r="F751" s="47">
        <f t="shared" si="11"/>
        <v>6338380.987</v>
      </c>
      <c r="G751" s="48">
        <f>'LGCs Details'!E747-'ECOLOGY TO INDIVIDUAL LGCS'!D751</f>
        <v>132317023.0148</v>
      </c>
      <c r="H751" s="48">
        <v>0</v>
      </c>
      <c r="I751" s="50">
        <v>78962343.2204</v>
      </c>
      <c r="J751" s="50">
        <v>6721529.988</v>
      </c>
      <c r="K751" s="50">
        <v>6338380.987</v>
      </c>
      <c r="M751" s="48">
        <v>160628010.3978</v>
      </c>
      <c r="N751" s="48"/>
      <c r="O751" s="50"/>
      <c r="P751" s="50"/>
      <c r="Q751" s="50"/>
    </row>
    <row r="752" ht="18.75" spans="1:17">
      <c r="A752" s="44">
        <v>747</v>
      </c>
      <c r="B752" s="45" t="s">
        <v>120</v>
      </c>
      <c r="C752" s="45" t="s">
        <v>882</v>
      </c>
      <c r="D752" s="46">
        <v>2799515.6398</v>
      </c>
      <c r="E752" s="46">
        <v>1670656.6529</v>
      </c>
      <c r="F752" s="47">
        <f t="shared" si="11"/>
        <v>4470172.2927</v>
      </c>
      <c r="G752" s="48">
        <f>'LGCs Details'!E748-'ECOLOGY TO INDIVIDUAL LGCS'!D752</f>
        <v>93317187.9917</v>
      </c>
      <c r="H752" s="48">
        <v>0</v>
      </c>
      <c r="I752" s="50">
        <v>55688555.0981</v>
      </c>
      <c r="J752" s="50">
        <v>5263331.0331</v>
      </c>
      <c r="K752" s="50">
        <v>4470172.2927</v>
      </c>
      <c r="M752" s="48">
        <v>124745976.7851</v>
      </c>
      <c r="N752" s="48"/>
      <c r="O752" s="50"/>
      <c r="P752" s="50"/>
      <c r="Q752" s="50"/>
    </row>
    <row r="753" ht="18.75" spans="1:17">
      <c r="A753" s="44">
        <v>748</v>
      </c>
      <c r="B753" s="45" t="s">
        <v>120</v>
      </c>
      <c r="C753" s="45" t="s">
        <v>884</v>
      </c>
      <c r="D753" s="46">
        <v>2681490.8791</v>
      </c>
      <c r="E753" s="46">
        <v>1600223.4506</v>
      </c>
      <c r="F753" s="47">
        <f t="shared" si="11"/>
        <v>4281714.3297</v>
      </c>
      <c r="G753" s="48">
        <f>'LGCs Details'!E749-'ECOLOGY TO INDIVIDUAL LGCS'!D753</f>
        <v>89383029.3031</v>
      </c>
      <c r="H753" s="48">
        <v>0</v>
      </c>
      <c r="I753" s="50">
        <v>53340781.6855</v>
      </c>
      <c r="J753" s="50">
        <v>4721261.4476</v>
      </c>
      <c r="K753" s="50">
        <v>4281714.3297</v>
      </c>
      <c r="M753" s="48">
        <v>111407221.4506</v>
      </c>
      <c r="N753" s="48"/>
      <c r="O753" s="50"/>
      <c r="P753" s="50"/>
      <c r="Q753" s="50"/>
    </row>
    <row r="754" ht="18.75" spans="1:17">
      <c r="A754" s="44">
        <v>749</v>
      </c>
      <c r="B754" s="45" t="s">
        <v>120</v>
      </c>
      <c r="C754" s="45" t="s">
        <v>886</v>
      </c>
      <c r="D754" s="46">
        <v>2874968.2937</v>
      </c>
      <c r="E754" s="46">
        <v>1715684.2558</v>
      </c>
      <c r="F754" s="47">
        <f t="shared" si="11"/>
        <v>4590652.5495</v>
      </c>
      <c r="G754" s="48">
        <f>'LGCs Details'!E750-'ECOLOGY TO INDIVIDUAL LGCS'!D754</f>
        <v>95832276.4579</v>
      </c>
      <c r="H754" s="48">
        <v>0</v>
      </c>
      <c r="I754" s="50">
        <v>57189475.1925</v>
      </c>
      <c r="J754" s="50">
        <v>5034385.2815</v>
      </c>
      <c r="K754" s="50">
        <v>4590652.5495</v>
      </c>
      <c r="M754" s="48">
        <v>119112287.9602</v>
      </c>
      <c r="N754" s="48"/>
      <c r="O754" s="50"/>
      <c r="P754" s="50"/>
      <c r="Q754" s="50"/>
    </row>
    <row r="755" ht="18.75" spans="1:17">
      <c r="A755" s="44">
        <v>750</v>
      </c>
      <c r="B755" s="45" t="s">
        <v>120</v>
      </c>
      <c r="C755" s="45" t="s">
        <v>888</v>
      </c>
      <c r="D755" s="46">
        <v>3126868.051</v>
      </c>
      <c r="E755" s="46">
        <v>1866009.5475</v>
      </c>
      <c r="F755" s="47">
        <f t="shared" si="11"/>
        <v>4992877.5985</v>
      </c>
      <c r="G755" s="48">
        <f>'LGCs Details'!E751-'ECOLOGY TO INDIVIDUAL LGCS'!D755</f>
        <v>104228935.033</v>
      </c>
      <c r="H755" s="48">
        <v>0</v>
      </c>
      <c r="I755" s="50">
        <v>62200318.2513</v>
      </c>
      <c r="J755" s="50">
        <v>5784547.1947</v>
      </c>
      <c r="K755" s="50">
        <v>4992877.5985</v>
      </c>
      <c r="M755" s="48">
        <v>137571590.0314</v>
      </c>
      <c r="N755" s="48"/>
      <c r="O755" s="50"/>
      <c r="P755" s="50"/>
      <c r="Q755" s="50"/>
    </row>
    <row r="756" ht="18.75" spans="1:17">
      <c r="A756" s="44">
        <v>751</v>
      </c>
      <c r="B756" s="45" t="s">
        <v>120</v>
      </c>
      <c r="C756" s="45" t="s">
        <v>890</v>
      </c>
      <c r="D756" s="46">
        <v>3440762.5818</v>
      </c>
      <c r="E756" s="46">
        <v>2053331.2323</v>
      </c>
      <c r="F756" s="47">
        <f t="shared" si="11"/>
        <v>5494093.8141</v>
      </c>
      <c r="G756" s="48">
        <f>'LGCs Details'!E752-'ECOLOGY TO INDIVIDUAL LGCS'!D756</f>
        <v>114692086.0616</v>
      </c>
      <c r="H756" s="48">
        <v>0</v>
      </c>
      <c r="I756" s="50">
        <v>68444374.4117</v>
      </c>
      <c r="J756" s="50">
        <v>6444356.2148</v>
      </c>
      <c r="K756" s="50">
        <v>5494093.8141</v>
      </c>
      <c r="M756" s="48">
        <v>153807570.283</v>
      </c>
      <c r="N756" s="48"/>
      <c r="O756" s="50"/>
      <c r="P756" s="50"/>
      <c r="Q756" s="50"/>
    </row>
    <row r="757" ht="18.75" spans="1:17">
      <c r="A757" s="44">
        <v>752</v>
      </c>
      <c r="B757" s="45" t="s">
        <v>120</v>
      </c>
      <c r="C757" s="45" t="s">
        <v>892</v>
      </c>
      <c r="D757" s="46">
        <v>3191272.8816</v>
      </c>
      <c r="E757" s="46">
        <v>1904444.1814</v>
      </c>
      <c r="F757" s="47">
        <f t="shared" si="11"/>
        <v>5095717.063</v>
      </c>
      <c r="G757" s="48">
        <f>'LGCs Details'!E753-'ECOLOGY TO INDIVIDUAL LGCS'!D757</f>
        <v>106375762.7183</v>
      </c>
      <c r="H757" s="48">
        <v>0</v>
      </c>
      <c r="I757" s="50">
        <v>63481472.7139</v>
      </c>
      <c r="J757" s="50">
        <v>4907556.8117</v>
      </c>
      <c r="K757" s="50">
        <v>5095717.063</v>
      </c>
      <c r="M757" s="48">
        <v>115991408.33</v>
      </c>
      <c r="N757" s="48"/>
      <c r="O757" s="50"/>
      <c r="P757" s="50"/>
      <c r="Q757" s="50"/>
    </row>
    <row r="758" ht="18.75" spans="1:17">
      <c r="A758" s="44">
        <v>753</v>
      </c>
      <c r="B758" s="45" t="s">
        <v>120</v>
      </c>
      <c r="C758" s="45" t="s">
        <v>894</v>
      </c>
      <c r="D758" s="46">
        <v>3325853.305</v>
      </c>
      <c r="E758" s="46">
        <v>1984757.2458</v>
      </c>
      <c r="F758" s="47">
        <f t="shared" si="11"/>
        <v>5310610.5508</v>
      </c>
      <c r="G758" s="48">
        <f>'LGCs Details'!E754-'ECOLOGY TO INDIVIDUAL LGCS'!D758</f>
        <v>110861776.8328</v>
      </c>
      <c r="H758" s="48">
        <v>0</v>
      </c>
      <c r="I758" s="50">
        <v>66158574.8594</v>
      </c>
      <c r="J758" s="50">
        <v>5488215.9806</v>
      </c>
      <c r="K758" s="50">
        <v>5310610.5508</v>
      </c>
      <c r="M758" s="48">
        <v>130279741.0338</v>
      </c>
      <c r="N758" s="48"/>
      <c r="O758" s="50"/>
      <c r="P758" s="50"/>
      <c r="Q758" s="50"/>
    </row>
    <row r="759" ht="18.75" spans="1:17">
      <c r="A759" s="44">
        <v>754</v>
      </c>
      <c r="B759" s="45" t="s">
        <v>120</v>
      </c>
      <c r="C759" s="45" t="s">
        <v>896</v>
      </c>
      <c r="D759" s="46">
        <v>3317949.914</v>
      </c>
      <c r="E759" s="46">
        <v>1980040.7682</v>
      </c>
      <c r="F759" s="47">
        <f t="shared" si="11"/>
        <v>5297990.6822</v>
      </c>
      <c r="G759" s="48">
        <f>'LGCs Details'!E755-'ECOLOGY TO INDIVIDUAL LGCS'!D759</f>
        <v>110598330.4674</v>
      </c>
      <c r="H759" s="48">
        <v>0</v>
      </c>
      <c r="I759" s="50">
        <v>66001358.9408</v>
      </c>
      <c r="J759" s="50">
        <v>5312227.893</v>
      </c>
      <c r="K759" s="50">
        <v>5297990.6822</v>
      </c>
      <c r="M759" s="48">
        <v>125949186.2404</v>
      </c>
      <c r="N759" s="48"/>
      <c r="O759" s="50"/>
      <c r="P759" s="50"/>
      <c r="Q759" s="50"/>
    </row>
    <row r="760" ht="18.75" spans="1:17">
      <c r="A760" s="44">
        <v>755</v>
      </c>
      <c r="B760" s="45" t="s">
        <v>121</v>
      </c>
      <c r="C760" s="45" t="s">
        <v>899</v>
      </c>
      <c r="D760" s="46">
        <v>3123088.1162</v>
      </c>
      <c r="E760" s="46">
        <v>1863753.8097</v>
      </c>
      <c r="F760" s="47">
        <f t="shared" si="11"/>
        <v>4986841.9259</v>
      </c>
      <c r="G760" s="48">
        <f>'LGCs Details'!E756-'ECOLOGY TO INDIVIDUAL LGCS'!D760</f>
        <v>104102937.2063</v>
      </c>
      <c r="H760" s="48">
        <v>0</v>
      </c>
      <c r="I760" s="50">
        <v>62125126.9916</v>
      </c>
      <c r="J760" s="50">
        <v>5738664.7517</v>
      </c>
      <c r="K760" s="50">
        <v>4986841.9259</v>
      </c>
      <c r="M760" s="48">
        <v>132868472.9488</v>
      </c>
      <c r="N760" s="48"/>
      <c r="O760" s="50"/>
      <c r="P760" s="50"/>
      <c r="Q760" s="50"/>
    </row>
    <row r="761" ht="18.75" spans="1:17">
      <c r="A761" s="44">
        <v>756</v>
      </c>
      <c r="B761" s="45" t="s">
        <v>121</v>
      </c>
      <c r="C761" s="45" t="s">
        <v>901</v>
      </c>
      <c r="D761" s="46">
        <v>3023929.861</v>
      </c>
      <c r="E761" s="46">
        <v>1804579.5024</v>
      </c>
      <c r="F761" s="47">
        <f t="shared" si="11"/>
        <v>4828509.3634</v>
      </c>
      <c r="G761" s="48">
        <f>'LGCs Details'!E757-'ECOLOGY TO INDIVIDUAL LGCS'!D761</f>
        <v>100797662.0317</v>
      </c>
      <c r="H761" s="48">
        <v>0</v>
      </c>
      <c r="I761" s="50">
        <v>60152650.081</v>
      </c>
      <c r="J761" s="50">
        <v>6271645.302</v>
      </c>
      <c r="K761" s="50">
        <v>4828509.3634</v>
      </c>
      <c r="M761" s="48">
        <v>145983573.5702</v>
      </c>
      <c r="N761" s="48"/>
      <c r="O761" s="50"/>
      <c r="P761" s="50"/>
      <c r="Q761" s="50"/>
    </row>
    <row r="762" ht="18.75" spans="1:17">
      <c r="A762" s="44">
        <v>757</v>
      </c>
      <c r="B762" s="45" t="s">
        <v>121</v>
      </c>
      <c r="C762" s="45" t="s">
        <v>903</v>
      </c>
      <c r="D762" s="46">
        <v>3568732.5479</v>
      </c>
      <c r="E762" s="46">
        <v>2129699.3984</v>
      </c>
      <c r="F762" s="47">
        <f t="shared" si="11"/>
        <v>5698431.9463</v>
      </c>
      <c r="G762" s="48">
        <f>'LGCs Details'!E758-'ECOLOGY TO INDIVIDUAL LGCS'!D762</f>
        <v>118957751.5958</v>
      </c>
      <c r="H762" s="48">
        <v>0</v>
      </c>
      <c r="I762" s="50">
        <v>70989979.9452</v>
      </c>
      <c r="J762" s="50">
        <v>6566985.2022</v>
      </c>
      <c r="K762" s="50">
        <v>5698431.9463</v>
      </c>
      <c r="M762" s="48">
        <v>153251029.2154</v>
      </c>
      <c r="N762" s="48"/>
      <c r="O762" s="50"/>
      <c r="P762" s="50"/>
      <c r="Q762" s="50"/>
    </row>
    <row r="763" ht="18.75" spans="1:17">
      <c r="A763" s="44">
        <v>758</v>
      </c>
      <c r="B763" s="45" t="s">
        <v>121</v>
      </c>
      <c r="C763" s="45" t="s">
        <v>905</v>
      </c>
      <c r="D763" s="46">
        <v>3938839.6087</v>
      </c>
      <c r="E763" s="46">
        <v>2350566.828</v>
      </c>
      <c r="F763" s="47">
        <f t="shared" si="11"/>
        <v>6289406.4367</v>
      </c>
      <c r="G763" s="48">
        <f>'LGCs Details'!E759-'ECOLOGY TO INDIVIDUAL LGCS'!D763</f>
        <v>131294653.6239</v>
      </c>
      <c r="H763" s="48">
        <v>0</v>
      </c>
      <c r="I763" s="50">
        <v>78352227.5988</v>
      </c>
      <c r="J763" s="50">
        <v>7119780.0882</v>
      </c>
      <c r="K763" s="50">
        <v>6289406.4367</v>
      </c>
      <c r="M763" s="48">
        <v>166853702.9893</v>
      </c>
      <c r="N763" s="48"/>
      <c r="O763" s="50"/>
      <c r="P763" s="50"/>
      <c r="Q763" s="50"/>
    </row>
    <row r="764" ht="18.75" spans="1:17">
      <c r="A764" s="44">
        <v>759</v>
      </c>
      <c r="B764" s="45" t="s">
        <v>121</v>
      </c>
      <c r="C764" s="45" t="s">
        <v>907</v>
      </c>
      <c r="D764" s="46">
        <v>3428340.1104</v>
      </c>
      <c r="E764" s="46">
        <v>2045917.9198</v>
      </c>
      <c r="F764" s="47">
        <f t="shared" si="11"/>
        <v>5474258.0302</v>
      </c>
      <c r="G764" s="48">
        <f>'LGCs Details'!E760-'ECOLOGY TO INDIVIDUAL LGCS'!D764</f>
        <v>114278003.6807</v>
      </c>
      <c r="H764" s="48">
        <v>0</v>
      </c>
      <c r="I764" s="50">
        <v>68197263.992</v>
      </c>
      <c r="J764" s="50">
        <v>6482257.717</v>
      </c>
      <c r="K764" s="50">
        <v>5474258.0302</v>
      </c>
      <c r="M764" s="48">
        <v>151166132.3233</v>
      </c>
      <c r="N764" s="48"/>
      <c r="O764" s="50"/>
      <c r="P764" s="50"/>
      <c r="Q764" s="50"/>
    </row>
    <row r="765" ht="18.75" spans="1:17">
      <c r="A765" s="44">
        <v>760</v>
      </c>
      <c r="B765" s="45" t="s">
        <v>121</v>
      </c>
      <c r="C765" s="45" t="s">
        <v>909</v>
      </c>
      <c r="D765" s="46">
        <v>4760447.7749</v>
      </c>
      <c r="E765" s="46">
        <v>2840874.9118</v>
      </c>
      <c r="F765" s="47">
        <f t="shared" si="11"/>
        <v>7601322.6867</v>
      </c>
      <c r="G765" s="48">
        <f>'LGCs Details'!E761-'ECOLOGY TO INDIVIDUAL LGCS'!D765</f>
        <v>158681592.4951</v>
      </c>
      <c r="H765" s="48">
        <v>0</v>
      </c>
      <c r="I765" s="50">
        <v>94695830.3918</v>
      </c>
      <c r="J765" s="50">
        <v>8615648.9737</v>
      </c>
      <c r="K765" s="50">
        <v>7601322.6867</v>
      </c>
      <c r="M765" s="48">
        <v>203662683.9938</v>
      </c>
      <c r="N765" s="48"/>
      <c r="O765" s="50"/>
      <c r="P765" s="50"/>
      <c r="Q765" s="50"/>
    </row>
    <row r="766" ht="37.5" spans="1:17">
      <c r="A766" s="44">
        <v>761</v>
      </c>
      <c r="B766" s="45" t="s">
        <v>121</v>
      </c>
      <c r="C766" s="45" t="s">
        <v>911</v>
      </c>
      <c r="D766" s="46">
        <v>3615353.5571</v>
      </c>
      <c r="E766" s="46">
        <v>2157521.2466</v>
      </c>
      <c r="F766" s="47">
        <f t="shared" si="11"/>
        <v>5772874.8037</v>
      </c>
      <c r="G766" s="48">
        <f>'LGCs Details'!E762-'ECOLOGY TO INDIVIDUAL LGCS'!D766</f>
        <v>120511785.2372</v>
      </c>
      <c r="H766" s="48">
        <v>0</v>
      </c>
      <c r="I766" s="50">
        <v>71917374.8864</v>
      </c>
      <c r="J766" s="50">
        <v>7399856.142</v>
      </c>
      <c r="K766" s="50">
        <v>5772874.8037</v>
      </c>
      <c r="M766" s="48">
        <v>173745559.7864</v>
      </c>
      <c r="N766" s="48"/>
      <c r="O766" s="50"/>
      <c r="P766" s="50"/>
      <c r="Q766" s="50"/>
    </row>
    <row r="767" ht="18.75" spans="1:17">
      <c r="A767" s="44">
        <v>762</v>
      </c>
      <c r="B767" s="45" t="s">
        <v>121</v>
      </c>
      <c r="C767" s="45" t="s">
        <v>826</v>
      </c>
      <c r="D767" s="46">
        <v>3280110.0652</v>
      </c>
      <c r="E767" s="46">
        <v>1957459.2208</v>
      </c>
      <c r="F767" s="47">
        <f t="shared" si="11"/>
        <v>5237569.286</v>
      </c>
      <c r="G767" s="48">
        <f>'LGCs Details'!E763-'ECOLOGY TO INDIVIDUAL LGCS'!D767</f>
        <v>109337002.1746</v>
      </c>
      <c r="H767" s="48">
        <v>0</v>
      </c>
      <c r="I767" s="50">
        <v>65248640.6941</v>
      </c>
      <c r="J767" s="50">
        <v>6172681.1151</v>
      </c>
      <c r="K767" s="50">
        <v>5237569.286</v>
      </c>
      <c r="M767" s="48">
        <v>143548352.87</v>
      </c>
      <c r="N767" s="48"/>
      <c r="O767" s="50"/>
      <c r="P767" s="50"/>
      <c r="Q767" s="50"/>
    </row>
    <row r="768" ht="18.75" spans="1:17">
      <c r="A768" s="44">
        <v>763</v>
      </c>
      <c r="B768" s="45" t="s">
        <v>121</v>
      </c>
      <c r="C768" s="45" t="s">
        <v>914</v>
      </c>
      <c r="D768" s="46">
        <v>3545891.7387</v>
      </c>
      <c r="E768" s="46">
        <v>2116068.7727</v>
      </c>
      <c r="F768" s="47">
        <f t="shared" si="11"/>
        <v>5661960.5114</v>
      </c>
      <c r="G768" s="48">
        <f>'LGCs Details'!E764-'ECOLOGY TO INDIVIDUAL LGCS'!D768</f>
        <v>118196391.2909</v>
      </c>
      <c r="H768" s="48">
        <v>0</v>
      </c>
      <c r="I768" s="50">
        <v>70535625.756</v>
      </c>
      <c r="J768" s="50">
        <v>6557657.2961</v>
      </c>
      <c r="K768" s="50">
        <v>5661960.5114</v>
      </c>
      <c r="M768" s="48">
        <v>153021496.586</v>
      </c>
      <c r="N768" s="48"/>
      <c r="O768" s="50"/>
      <c r="P768" s="50"/>
      <c r="Q768" s="50"/>
    </row>
    <row r="769" ht="18.75" spans="1:17">
      <c r="A769" s="44">
        <v>764</v>
      </c>
      <c r="B769" s="45" t="s">
        <v>121</v>
      </c>
      <c r="C769" s="45" t="s">
        <v>916</v>
      </c>
      <c r="D769" s="46">
        <v>4680287.9162</v>
      </c>
      <c r="E769" s="46">
        <v>2793038.2077</v>
      </c>
      <c r="F769" s="47">
        <f t="shared" si="11"/>
        <v>7473326.1239</v>
      </c>
      <c r="G769" s="48">
        <f>'LGCs Details'!E765-'ECOLOGY TO INDIVIDUAL LGCS'!D769</f>
        <v>156009597.2066</v>
      </c>
      <c r="H769" s="48">
        <v>0</v>
      </c>
      <c r="I769" s="50">
        <v>93101273.5899</v>
      </c>
      <c r="J769" s="50">
        <v>7525657.4672</v>
      </c>
      <c r="K769" s="50">
        <v>7473326.1239</v>
      </c>
      <c r="M769" s="48">
        <v>176841164.3768</v>
      </c>
      <c r="N769" s="48"/>
      <c r="O769" s="50"/>
      <c r="P769" s="50"/>
      <c r="Q769" s="50"/>
    </row>
    <row r="770" ht="18.75" spans="1:17">
      <c r="A770" s="44">
        <v>765</v>
      </c>
      <c r="B770" s="45" t="s">
        <v>121</v>
      </c>
      <c r="C770" s="45" t="s">
        <v>918</v>
      </c>
      <c r="D770" s="46">
        <v>2922278.0156</v>
      </c>
      <c r="E770" s="46">
        <v>1743917.1045</v>
      </c>
      <c r="F770" s="47">
        <f t="shared" si="11"/>
        <v>4666195.1201</v>
      </c>
      <c r="G770" s="48">
        <f>'LGCs Details'!E766-'ECOLOGY TO INDIVIDUAL LGCS'!D770</f>
        <v>97409267.1854</v>
      </c>
      <c r="H770" s="48">
        <v>0</v>
      </c>
      <c r="I770" s="50">
        <v>58130570.1495</v>
      </c>
      <c r="J770" s="50">
        <v>5659467.1264</v>
      </c>
      <c r="K770" s="50">
        <v>4666195.1201</v>
      </c>
      <c r="M770" s="48">
        <v>130919649.8178</v>
      </c>
      <c r="N770" s="48"/>
      <c r="O770" s="50"/>
      <c r="P770" s="50"/>
      <c r="Q770" s="50"/>
    </row>
    <row r="771" ht="37.5" spans="1:17">
      <c r="A771" s="44">
        <v>766</v>
      </c>
      <c r="B771" s="45" t="s">
        <v>121</v>
      </c>
      <c r="C771" s="45" t="s">
        <v>920</v>
      </c>
      <c r="D771" s="46">
        <v>3375279.4092</v>
      </c>
      <c r="E771" s="46">
        <v>2014253.0802</v>
      </c>
      <c r="F771" s="47">
        <f t="shared" si="11"/>
        <v>5389532.4894</v>
      </c>
      <c r="G771" s="48">
        <f>'LGCs Details'!E767-'ECOLOGY TO INDIVIDUAL LGCS'!D771</f>
        <v>112509313.6392</v>
      </c>
      <c r="H771" s="48">
        <v>0</v>
      </c>
      <c r="I771" s="50">
        <v>67141769.3405</v>
      </c>
      <c r="J771" s="50">
        <v>6609325.0576</v>
      </c>
      <c r="K771" s="50">
        <v>5389532.4894</v>
      </c>
      <c r="M771" s="48">
        <v>154292889.8698</v>
      </c>
      <c r="N771" s="48"/>
      <c r="O771" s="50"/>
      <c r="P771" s="50"/>
      <c r="Q771" s="50"/>
    </row>
    <row r="772" ht="18.75" spans="1:17">
      <c r="A772" s="44">
        <v>767</v>
      </c>
      <c r="B772" s="45" t="s">
        <v>121</v>
      </c>
      <c r="C772" s="45" t="s">
        <v>922</v>
      </c>
      <c r="D772" s="46">
        <v>3575997.5749</v>
      </c>
      <c r="E772" s="46">
        <v>2134034.9218</v>
      </c>
      <c r="F772" s="47">
        <f t="shared" si="11"/>
        <v>5710032.4967</v>
      </c>
      <c r="G772" s="48">
        <f>'LGCs Details'!E768-'ECOLOGY TO INDIVIDUAL LGCS'!D772</f>
        <v>119199919.1617</v>
      </c>
      <c r="H772" s="48">
        <v>0</v>
      </c>
      <c r="I772" s="50">
        <v>71134497.393</v>
      </c>
      <c r="J772" s="50">
        <v>7216415.2844</v>
      </c>
      <c r="K772" s="50">
        <v>5710032.4967</v>
      </c>
      <c r="M772" s="48">
        <v>169231614.0062</v>
      </c>
      <c r="N772" s="48"/>
      <c r="O772" s="50"/>
      <c r="P772" s="50"/>
      <c r="Q772" s="50"/>
    </row>
    <row r="773" ht="18.75" spans="1:17">
      <c r="A773" s="44">
        <v>768</v>
      </c>
      <c r="B773" s="45" t="s">
        <v>121</v>
      </c>
      <c r="C773" s="45" t="s">
        <v>924</v>
      </c>
      <c r="D773" s="46">
        <v>3949356.7159</v>
      </c>
      <c r="E773" s="46">
        <v>2356843.0833</v>
      </c>
      <c r="F773" s="47">
        <f t="shared" si="11"/>
        <v>6306199.7992</v>
      </c>
      <c r="G773" s="48">
        <f>'LGCs Details'!E769-'ECOLOGY TO INDIVIDUAL LGCS'!D773</f>
        <v>131645223.8618</v>
      </c>
      <c r="H773" s="48">
        <v>0</v>
      </c>
      <c r="I773" s="50">
        <v>78561436.1105</v>
      </c>
      <c r="J773" s="50">
        <v>7548792.1075</v>
      </c>
      <c r="K773" s="50">
        <v>6306199.7992</v>
      </c>
      <c r="M773" s="48">
        <v>177410440.5651</v>
      </c>
      <c r="N773" s="48"/>
      <c r="O773" s="50"/>
      <c r="P773" s="50"/>
      <c r="Q773" s="50"/>
    </row>
    <row r="774" ht="18.75" spans="1:17">
      <c r="A774" s="44">
        <v>769</v>
      </c>
      <c r="B774" s="45" t="s">
        <v>928</v>
      </c>
      <c r="C774" s="45" t="s">
        <v>929</v>
      </c>
      <c r="D774" s="46">
        <v>2608829.5742</v>
      </c>
      <c r="E774" s="46">
        <v>1556861.6309</v>
      </c>
      <c r="F774" s="47">
        <f t="shared" si="11"/>
        <v>4165691.2051</v>
      </c>
      <c r="G774" s="48">
        <f>'LGCs Details'!E770-'ECOLOGY TO INDIVIDUAL LGCS'!D774</f>
        <v>86960985.8072</v>
      </c>
      <c r="H774" s="48">
        <v>0</v>
      </c>
      <c r="I774" s="50">
        <v>51895387.6957</v>
      </c>
      <c r="J774" s="50">
        <v>15402962.4373</v>
      </c>
      <c r="K774" s="50">
        <v>4165691.2051</v>
      </c>
      <c r="M774" s="48">
        <v>465762999.5163</v>
      </c>
      <c r="N774" s="48"/>
      <c r="O774" s="50"/>
      <c r="P774" s="50"/>
      <c r="Q774" s="50"/>
    </row>
    <row r="775" ht="37.5" spans="1:17">
      <c r="A775" s="44">
        <v>770</v>
      </c>
      <c r="B775" s="45" t="s">
        <v>928</v>
      </c>
      <c r="C775" s="45" t="s">
        <v>931</v>
      </c>
      <c r="D775" s="46">
        <v>6659724.4148</v>
      </c>
      <c r="E775" s="46">
        <v>3974299.2475</v>
      </c>
      <c r="F775" s="47">
        <f t="shared" ref="F775:F779" si="12">D775+E775</f>
        <v>10634023.6623</v>
      </c>
      <c r="G775" s="48">
        <f>'LGCs Details'!E771-'ECOLOGY TO INDIVIDUAL LGCS'!D775</f>
        <v>221990813.8283</v>
      </c>
      <c r="H775" s="48">
        <v>0</v>
      </c>
      <c r="I775" s="50">
        <v>132476641.5832</v>
      </c>
      <c r="J775" s="50">
        <v>24003781.5473</v>
      </c>
      <c r="K775" s="50">
        <v>10634023.6623</v>
      </c>
      <c r="M775" s="48">
        <v>677404133.5171</v>
      </c>
      <c r="N775" s="48"/>
      <c r="O775" s="50"/>
      <c r="P775" s="50"/>
      <c r="Q775" s="50"/>
    </row>
    <row r="776" ht="18.75" spans="1:17">
      <c r="A776" s="44">
        <v>771</v>
      </c>
      <c r="B776" s="45" t="s">
        <v>928</v>
      </c>
      <c r="C776" s="45" t="s">
        <v>933</v>
      </c>
      <c r="D776" s="46">
        <v>3751240.643</v>
      </c>
      <c r="E776" s="46">
        <v>2238614.0831</v>
      </c>
      <c r="F776" s="47">
        <f t="shared" si="12"/>
        <v>5989854.7261</v>
      </c>
      <c r="G776" s="48">
        <f>'LGCs Details'!E772-'ECOLOGY TO INDIVIDUAL LGCS'!D776</f>
        <v>125041354.7652</v>
      </c>
      <c r="H776" s="48">
        <v>0</v>
      </c>
      <c r="I776" s="50">
        <v>74620469.4358</v>
      </c>
      <c r="J776" s="50">
        <v>17418697.8642</v>
      </c>
      <c r="K776" s="50">
        <v>5989854.7261</v>
      </c>
      <c r="M776" s="48">
        <v>515364383.5404</v>
      </c>
      <c r="N776" s="48"/>
      <c r="O776" s="50"/>
      <c r="P776" s="50"/>
      <c r="Q776" s="50"/>
    </row>
    <row r="777" ht="18.75" spans="1:17">
      <c r="A777" s="44">
        <v>772</v>
      </c>
      <c r="B777" s="45" t="s">
        <v>928</v>
      </c>
      <c r="C777" s="45" t="s">
        <v>935</v>
      </c>
      <c r="D777" s="46">
        <v>3214862.9634</v>
      </c>
      <c r="E777" s="46">
        <v>1918521.9478</v>
      </c>
      <c r="F777" s="47">
        <f t="shared" si="12"/>
        <v>5133384.9112</v>
      </c>
      <c r="G777" s="48">
        <f>'LGCs Details'!E773-'ECOLOGY TO INDIVIDUAL LGCS'!D777</f>
        <v>107162098.7795</v>
      </c>
      <c r="H777" s="48">
        <v>0</v>
      </c>
      <c r="I777" s="50">
        <v>63950731.5934</v>
      </c>
      <c r="J777" s="50">
        <v>16589266.6644</v>
      </c>
      <c r="K777" s="50">
        <v>5133384.9112</v>
      </c>
      <c r="M777" s="48">
        <v>494954494.9633</v>
      </c>
      <c r="N777" s="48"/>
      <c r="O777" s="50"/>
      <c r="P777" s="50"/>
      <c r="Q777" s="50"/>
    </row>
    <row r="778" ht="18.75" spans="1:17">
      <c r="A778" s="44">
        <v>773</v>
      </c>
      <c r="B778" s="45" t="s">
        <v>928</v>
      </c>
      <c r="C778" s="45" t="s">
        <v>937</v>
      </c>
      <c r="D778" s="46">
        <v>3054666.4625</v>
      </c>
      <c r="E778" s="46">
        <v>1822922.0711</v>
      </c>
      <c r="F778" s="47">
        <f t="shared" si="12"/>
        <v>4877588.5336</v>
      </c>
      <c r="G778" s="48">
        <f>'LGCs Details'!E774-'ECOLOGY TO INDIVIDUAL LGCS'!D778</f>
        <v>101822215.4169</v>
      </c>
      <c r="H778" s="48">
        <v>0</v>
      </c>
      <c r="I778" s="50">
        <v>60764069.0368</v>
      </c>
      <c r="J778" s="50">
        <v>15867840.9125</v>
      </c>
      <c r="K778" s="50">
        <v>4877588.5336</v>
      </c>
      <c r="M778" s="48">
        <v>477202306.2163</v>
      </c>
      <c r="N778" s="48"/>
      <c r="O778" s="50"/>
      <c r="P778" s="50"/>
      <c r="Q778" s="50"/>
    </row>
    <row r="779" ht="18.75" spans="1:17">
      <c r="A779" s="44">
        <v>774</v>
      </c>
      <c r="B779" s="45" t="s">
        <v>928</v>
      </c>
      <c r="C779" s="45" t="s">
        <v>939</v>
      </c>
      <c r="D779" s="46">
        <v>3142145.8522</v>
      </c>
      <c r="E779" s="46">
        <v>1875126.8248</v>
      </c>
      <c r="F779" s="47">
        <f t="shared" si="12"/>
        <v>5017272.677</v>
      </c>
      <c r="G779" s="48">
        <f>'LGCs Details'!E775-'ECOLOGY TO INDIVIDUAL LGCS'!D779</f>
        <v>104738195.0739</v>
      </c>
      <c r="H779" s="48">
        <v>0</v>
      </c>
      <c r="I779" s="50">
        <v>62504227.4929</v>
      </c>
      <c r="J779" s="50">
        <v>15730131.8762</v>
      </c>
      <c r="K779" s="50">
        <v>5017272.677</v>
      </c>
      <c r="M779" s="48">
        <v>473813687.5011</v>
      </c>
      <c r="N779" s="48"/>
      <c r="O779" s="50"/>
      <c r="P779" s="50"/>
      <c r="Q779" s="50"/>
    </row>
    <row r="780" ht="18.75" spans="1:6">
      <c r="A780" s="51"/>
      <c r="B780" s="52" t="s">
        <v>43</v>
      </c>
      <c r="C780" s="53"/>
      <c r="D780" s="36">
        <f>SUM(D6:D779)</f>
        <v>2468767129.9321</v>
      </c>
      <c r="E780" s="36">
        <f t="shared" ref="E780:F780" si="13">SUM(E6:E779)</f>
        <v>1473277081.084</v>
      </c>
      <c r="F780" s="36">
        <f t="shared" si="13"/>
        <v>3942044211.0161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1" workbookViewId="0">
      <selection activeCell="E6" sqref="E6:E42"/>
    </sheetView>
  </sheetViews>
  <sheetFormatPr defaultColWidth="9" defaultRowHeight="12.75" outlineLevelCol="5"/>
  <cols>
    <col min="1" max="1" width="5" customWidth="1"/>
    <col min="2" max="2" width="20.3333333333333" customWidth="1"/>
    <col min="3" max="3" width="21.6666666666667" customWidth="1"/>
    <col min="4" max="4" width="22.1047619047619" customWidth="1"/>
    <col min="5" max="5" width="22" customWidth="1"/>
    <col min="6" max="6" width="24.8857142857143" customWidth="1"/>
    <col min="7" max="7" width="23.1047619047619" customWidth="1"/>
  </cols>
  <sheetData>
    <row r="1" ht="20.25" spans="1:5">
      <c r="A1" s="22" t="s">
        <v>17</v>
      </c>
      <c r="B1" s="22"/>
      <c r="C1" s="22"/>
      <c r="D1" s="22"/>
      <c r="E1" s="22"/>
    </row>
    <row r="2" ht="20.25" spans="1:5">
      <c r="A2" s="22" t="s">
        <v>62</v>
      </c>
      <c r="B2" s="22"/>
      <c r="C2" s="22"/>
      <c r="D2" s="22"/>
      <c r="E2" s="22"/>
    </row>
    <row r="3" ht="35.4" customHeight="1" spans="1:5">
      <c r="A3" s="23" t="s">
        <v>966</v>
      </c>
      <c r="B3" s="23"/>
      <c r="C3" s="23"/>
      <c r="D3" s="23"/>
      <c r="E3" s="23"/>
    </row>
    <row r="4" ht="56.25" spans="1:5">
      <c r="A4" s="24" t="s">
        <v>949</v>
      </c>
      <c r="B4" s="24" t="s">
        <v>958</v>
      </c>
      <c r="C4" s="25" t="s">
        <v>950</v>
      </c>
      <c r="D4" s="26" t="s">
        <v>951</v>
      </c>
      <c r="E4" s="27" t="s">
        <v>952</v>
      </c>
    </row>
    <row r="5" ht="15.75" spans="1:5">
      <c r="A5" s="28"/>
      <c r="B5" s="28"/>
      <c r="C5" s="214" t="s">
        <v>28</v>
      </c>
      <c r="D5" s="214" t="s">
        <v>28</v>
      </c>
      <c r="E5" s="214" t="s">
        <v>28</v>
      </c>
    </row>
    <row r="6" ht="18.75" spans="1:6">
      <c r="A6" s="30">
        <v>1</v>
      </c>
      <c r="B6" s="31" t="s">
        <v>86</v>
      </c>
      <c r="C6" s="32">
        <v>51242148.0701</v>
      </c>
      <c r="D6" s="32">
        <v>30579588.2578</v>
      </c>
      <c r="E6" s="33">
        <f>SUM(C6:D6)</f>
        <v>81821736.3279</v>
      </c>
      <c r="F6" s="34"/>
    </row>
    <row r="7" ht="18.75" spans="1:6">
      <c r="A7" s="30">
        <v>2</v>
      </c>
      <c r="B7" s="31" t="s">
        <v>87</v>
      </c>
      <c r="C7" s="32">
        <v>64634615.3442</v>
      </c>
      <c r="D7" s="32">
        <v>38571761.7007</v>
      </c>
      <c r="E7" s="33">
        <f t="shared" ref="E7:E42" si="0">SUM(C7:D7)</f>
        <v>103206377.0449</v>
      </c>
      <c r="F7" s="34"/>
    </row>
    <row r="8" ht="18.75" spans="1:6">
      <c r="A8" s="30">
        <v>3</v>
      </c>
      <c r="B8" s="31" t="s">
        <v>88</v>
      </c>
      <c r="C8" s="32">
        <v>86089509.5299</v>
      </c>
      <c r="D8" s="32">
        <v>51375320.003</v>
      </c>
      <c r="E8" s="33">
        <f t="shared" si="0"/>
        <v>137464829.5329</v>
      </c>
      <c r="F8" s="34"/>
    </row>
    <row r="9" ht="18.75" spans="1:6">
      <c r="A9" s="30">
        <v>4</v>
      </c>
      <c r="B9" s="31" t="s">
        <v>89</v>
      </c>
      <c r="C9" s="32">
        <v>64983907.6581</v>
      </c>
      <c r="D9" s="32">
        <v>38780207.5906</v>
      </c>
      <c r="E9" s="33">
        <f t="shared" si="0"/>
        <v>103764115.2487</v>
      </c>
      <c r="F9" s="34"/>
    </row>
    <row r="10" ht="18.75" spans="1:6">
      <c r="A10" s="30">
        <v>5</v>
      </c>
      <c r="B10" s="31" t="s">
        <v>90</v>
      </c>
      <c r="C10" s="32">
        <v>73769594.6968</v>
      </c>
      <c r="D10" s="32">
        <v>44023209.7347</v>
      </c>
      <c r="E10" s="33">
        <f t="shared" si="0"/>
        <v>117792804.4315</v>
      </c>
      <c r="F10" s="34"/>
    </row>
    <row r="11" ht="18.75" spans="1:6">
      <c r="A11" s="30">
        <v>6</v>
      </c>
      <c r="B11" s="31" t="s">
        <v>91</v>
      </c>
      <c r="C11" s="32">
        <v>30026925.2546</v>
      </c>
      <c r="D11" s="32">
        <v>17919057.7583</v>
      </c>
      <c r="E11" s="33">
        <f t="shared" si="0"/>
        <v>47945983.0129</v>
      </c>
      <c r="F11" s="34"/>
    </row>
    <row r="12" ht="18.75" spans="1:6">
      <c r="A12" s="30">
        <v>7</v>
      </c>
      <c r="B12" s="31" t="s">
        <v>92</v>
      </c>
      <c r="C12" s="32">
        <v>80272736.2567</v>
      </c>
      <c r="D12" s="32">
        <v>47904065.608</v>
      </c>
      <c r="E12" s="33">
        <f t="shared" si="0"/>
        <v>128176801.8647</v>
      </c>
      <c r="F12" s="34"/>
    </row>
    <row r="13" ht="18.75" spans="1:6">
      <c r="A13" s="30">
        <v>8</v>
      </c>
      <c r="B13" s="31" t="s">
        <v>93</v>
      </c>
      <c r="C13" s="32">
        <v>87152135.7546</v>
      </c>
      <c r="D13" s="32">
        <v>52009459.5468</v>
      </c>
      <c r="E13" s="33">
        <f t="shared" si="0"/>
        <v>139161595.3014</v>
      </c>
      <c r="F13" s="34"/>
    </row>
    <row r="14" ht="18.75" spans="1:6">
      <c r="A14" s="30">
        <v>9</v>
      </c>
      <c r="B14" s="31" t="s">
        <v>94</v>
      </c>
      <c r="C14" s="32">
        <v>56184236.9855</v>
      </c>
      <c r="D14" s="32">
        <v>33528860.4847</v>
      </c>
      <c r="E14" s="33">
        <f t="shared" si="0"/>
        <v>89713097.4702</v>
      </c>
      <c r="F14" s="34"/>
    </row>
    <row r="15" ht="18.75" spans="1:6">
      <c r="A15" s="30">
        <v>10</v>
      </c>
      <c r="B15" s="31" t="s">
        <v>95</v>
      </c>
      <c r="C15" s="32">
        <v>71992041.643</v>
      </c>
      <c r="D15" s="32">
        <v>42962425.9361</v>
      </c>
      <c r="E15" s="33">
        <f t="shared" si="0"/>
        <v>114954467.5791</v>
      </c>
      <c r="F15" s="34"/>
    </row>
    <row r="16" ht="18.75" spans="1:6">
      <c r="A16" s="30">
        <v>11</v>
      </c>
      <c r="B16" s="31" t="s">
        <v>96</v>
      </c>
      <c r="C16" s="32">
        <v>41561477.5958</v>
      </c>
      <c r="D16" s="32">
        <v>24802490.1397</v>
      </c>
      <c r="E16" s="33">
        <f t="shared" si="0"/>
        <v>66363967.7355</v>
      </c>
      <c r="F16" s="34"/>
    </row>
    <row r="17" ht="18.75" spans="1:6">
      <c r="A17" s="30">
        <v>12</v>
      </c>
      <c r="B17" s="31" t="s">
        <v>97</v>
      </c>
      <c r="C17" s="32">
        <v>55083656.0374</v>
      </c>
      <c r="D17" s="32">
        <v>32872070.8397</v>
      </c>
      <c r="E17" s="33">
        <f t="shared" si="0"/>
        <v>87955726.8771</v>
      </c>
      <c r="F17" s="34"/>
    </row>
    <row r="18" ht="18.75" spans="1:6">
      <c r="A18" s="30">
        <v>13</v>
      </c>
      <c r="B18" s="31" t="s">
        <v>98</v>
      </c>
      <c r="C18" s="32">
        <v>43738420.4666</v>
      </c>
      <c r="D18" s="32">
        <v>26101616.3313</v>
      </c>
      <c r="E18" s="33">
        <f t="shared" si="0"/>
        <v>69840036.7979</v>
      </c>
      <c r="F18" s="34"/>
    </row>
    <row r="19" ht="18.75" spans="1:6">
      <c r="A19" s="30">
        <v>14</v>
      </c>
      <c r="B19" s="31" t="s">
        <v>99</v>
      </c>
      <c r="C19" s="32">
        <v>55965813.4626</v>
      </c>
      <c r="D19" s="32">
        <v>33398512.6824</v>
      </c>
      <c r="E19" s="33">
        <f t="shared" si="0"/>
        <v>89364326.145</v>
      </c>
      <c r="F19" s="34"/>
    </row>
    <row r="20" ht="18.75" spans="1:6">
      <c r="A20" s="30">
        <v>15</v>
      </c>
      <c r="B20" s="31" t="s">
        <v>100</v>
      </c>
      <c r="C20" s="32">
        <v>38347814.4728</v>
      </c>
      <c r="D20" s="32">
        <v>22884684.2164</v>
      </c>
      <c r="E20" s="33">
        <f t="shared" si="0"/>
        <v>61232498.6892</v>
      </c>
      <c r="F20" s="34"/>
    </row>
    <row r="21" ht="18.75" spans="1:6">
      <c r="A21" s="30">
        <v>16</v>
      </c>
      <c r="B21" s="31" t="s">
        <v>101</v>
      </c>
      <c r="C21" s="32">
        <v>75006639.5313</v>
      </c>
      <c r="D21" s="32">
        <v>44761436.4316</v>
      </c>
      <c r="E21" s="33">
        <f t="shared" si="0"/>
        <v>119768075.9629</v>
      </c>
      <c r="F21" s="34"/>
    </row>
    <row r="22" ht="18.75" spans="1:6">
      <c r="A22" s="30">
        <v>17</v>
      </c>
      <c r="B22" s="31" t="s">
        <v>102</v>
      </c>
      <c r="C22" s="32">
        <v>78801536.942</v>
      </c>
      <c r="D22" s="32">
        <v>47026103.403</v>
      </c>
      <c r="E22" s="33">
        <f t="shared" si="0"/>
        <v>125827640.345</v>
      </c>
      <c r="F22" s="34"/>
    </row>
    <row r="23" ht="18.75" spans="1:6">
      <c r="A23" s="30">
        <v>18</v>
      </c>
      <c r="B23" s="31" t="s">
        <v>103</v>
      </c>
      <c r="C23" s="32">
        <v>88619790.0112</v>
      </c>
      <c r="D23" s="32">
        <v>52885306.1804</v>
      </c>
      <c r="E23" s="33">
        <f t="shared" si="0"/>
        <v>141505096.1916</v>
      </c>
      <c r="F23" s="34"/>
    </row>
    <row r="24" ht="18.75" spans="1:6">
      <c r="A24" s="30">
        <v>19</v>
      </c>
      <c r="B24" s="31" t="s">
        <v>104</v>
      </c>
      <c r="C24" s="32">
        <v>141090300.9219</v>
      </c>
      <c r="D24" s="32">
        <v>84197940.013</v>
      </c>
      <c r="E24" s="33">
        <f t="shared" si="0"/>
        <v>225288240.9349</v>
      </c>
      <c r="F24" s="34"/>
    </row>
    <row r="25" ht="18.75" spans="1:6">
      <c r="A25" s="30">
        <v>20</v>
      </c>
      <c r="B25" s="31" t="s">
        <v>105</v>
      </c>
      <c r="C25" s="32">
        <v>107414447.6508</v>
      </c>
      <c r="D25" s="32">
        <v>64101324.9012</v>
      </c>
      <c r="E25" s="33">
        <f t="shared" si="0"/>
        <v>171515772.552</v>
      </c>
      <c r="F25" s="34"/>
    </row>
    <row r="26" ht="18.75" spans="1:6">
      <c r="A26" s="30">
        <v>21</v>
      </c>
      <c r="B26" s="31" t="s">
        <v>106</v>
      </c>
      <c r="C26" s="32">
        <v>67790046.2415</v>
      </c>
      <c r="D26" s="32">
        <v>40454816.5935</v>
      </c>
      <c r="E26" s="33">
        <f t="shared" si="0"/>
        <v>108244862.835</v>
      </c>
      <c r="F26" s="34"/>
    </row>
    <row r="27" ht="18.75" spans="1:6">
      <c r="A27" s="30">
        <v>22</v>
      </c>
      <c r="B27" s="31" t="s">
        <v>107</v>
      </c>
      <c r="C27" s="32">
        <v>70065978.3109</v>
      </c>
      <c r="D27" s="32">
        <v>41813016.2046</v>
      </c>
      <c r="E27" s="33">
        <f t="shared" si="0"/>
        <v>111878994.5155</v>
      </c>
      <c r="F27" s="34"/>
    </row>
    <row r="28" ht="18.75" spans="1:6">
      <c r="A28" s="30">
        <v>23</v>
      </c>
      <c r="B28" s="31" t="s">
        <v>108</v>
      </c>
      <c r="C28" s="32">
        <v>49579018.7103</v>
      </c>
      <c r="D28" s="32">
        <v>29587088.6659</v>
      </c>
      <c r="E28" s="33">
        <f t="shared" si="0"/>
        <v>79166107.3762</v>
      </c>
      <c r="F28" s="34"/>
    </row>
    <row r="29" ht="18.75" spans="1:6">
      <c r="A29" s="30">
        <v>24</v>
      </c>
      <c r="B29" s="31" t="s">
        <v>109</v>
      </c>
      <c r="C29" s="32">
        <v>84457669.3835</v>
      </c>
      <c r="D29" s="32">
        <v>50401492.7598</v>
      </c>
      <c r="E29" s="33">
        <f t="shared" si="0"/>
        <v>134859162.1433</v>
      </c>
      <c r="F29" s="34"/>
    </row>
    <row r="30" ht="18.75" spans="1:6">
      <c r="A30" s="30">
        <v>25</v>
      </c>
      <c r="B30" s="31" t="s">
        <v>110</v>
      </c>
      <c r="C30" s="32">
        <v>44233029.8503</v>
      </c>
      <c r="D30" s="32">
        <v>26396782.5539</v>
      </c>
      <c r="E30" s="33">
        <f t="shared" si="0"/>
        <v>70629812.4042</v>
      </c>
      <c r="F30" s="34"/>
    </row>
    <row r="31" ht="18.75" spans="1:6">
      <c r="A31" s="30">
        <v>26</v>
      </c>
      <c r="B31" s="31" t="s">
        <v>111</v>
      </c>
      <c r="C31" s="32">
        <v>81871926.2436</v>
      </c>
      <c r="D31" s="32">
        <v>48858408.3353</v>
      </c>
      <c r="E31" s="33">
        <f t="shared" si="0"/>
        <v>130730334.5789</v>
      </c>
      <c r="F31" s="34"/>
    </row>
    <row r="32" ht="18.75" spans="1:6">
      <c r="A32" s="30">
        <v>27</v>
      </c>
      <c r="B32" s="31" t="s">
        <v>112</v>
      </c>
      <c r="C32" s="32">
        <v>58407136.1631</v>
      </c>
      <c r="D32" s="32">
        <v>34855411.8522</v>
      </c>
      <c r="E32" s="33">
        <f t="shared" si="0"/>
        <v>93262548.0153</v>
      </c>
      <c r="F32" s="34"/>
    </row>
    <row r="33" ht="18.75" spans="1:6">
      <c r="A33" s="30">
        <v>28</v>
      </c>
      <c r="B33" s="31" t="s">
        <v>113</v>
      </c>
      <c r="C33" s="32">
        <v>55782509.5463</v>
      </c>
      <c r="D33" s="32">
        <v>33289123.0782</v>
      </c>
      <c r="E33" s="33">
        <f t="shared" si="0"/>
        <v>89071632.6245</v>
      </c>
      <c r="F33" s="34"/>
    </row>
    <row r="34" ht="18.75" spans="1:6">
      <c r="A34" s="30">
        <v>29</v>
      </c>
      <c r="B34" s="31" t="s">
        <v>114</v>
      </c>
      <c r="C34" s="32">
        <v>75558819.542</v>
      </c>
      <c r="D34" s="32">
        <v>45090958.8656</v>
      </c>
      <c r="E34" s="33">
        <f t="shared" si="0"/>
        <v>120649778.4076</v>
      </c>
      <c r="F34" s="34"/>
    </row>
    <row r="35" ht="18.75" spans="1:6">
      <c r="A35" s="30">
        <v>30</v>
      </c>
      <c r="B35" s="31" t="s">
        <v>115</v>
      </c>
      <c r="C35" s="32">
        <v>95311555.4259</v>
      </c>
      <c r="D35" s="32">
        <v>56878726.4172</v>
      </c>
      <c r="E35" s="33">
        <f t="shared" si="0"/>
        <v>152190281.8431</v>
      </c>
      <c r="F35" s="34"/>
    </row>
    <row r="36" ht="18.75" spans="1:6">
      <c r="A36" s="30">
        <v>31</v>
      </c>
      <c r="B36" s="31" t="s">
        <v>116</v>
      </c>
      <c r="C36" s="32">
        <v>59747574.8426</v>
      </c>
      <c r="D36" s="32">
        <v>35655340.5134</v>
      </c>
      <c r="E36" s="33">
        <f t="shared" si="0"/>
        <v>95402915.356</v>
      </c>
      <c r="F36" s="34"/>
    </row>
    <row r="37" ht="18.75" spans="1:6">
      <c r="A37" s="30">
        <v>32</v>
      </c>
      <c r="B37" s="31" t="s">
        <v>117</v>
      </c>
      <c r="C37" s="32">
        <v>74060431.2377</v>
      </c>
      <c r="D37" s="32">
        <v>44196771.1879</v>
      </c>
      <c r="E37" s="33">
        <f t="shared" si="0"/>
        <v>118257202.4256</v>
      </c>
      <c r="F37" s="34"/>
    </row>
    <row r="38" ht="18.75" spans="1:6">
      <c r="A38" s="30">
        <v>33</v>
      </c>
      <c r="B38" s="31" t="s">
        <v>118</v>
      </c>
      <c r="C38" s="32">
        <v>74590317.0288</v>
      </c>
      <c r="D38" s="32">
        <v>44512989.1827</v>
      </c>
      <c r="E38" s="33">
        <f t="shared" si="0"/>
        <v>119103306.2115</v>
      </c>
      <c r="F38" s="34"/>
    </row>
    <row r="39" ht="18.75" spans="1:6">
      <c r="A39" s="30">
        <v>34</v>
      </c>
      <c r="B39" s="31" t="s">
        <v>119</v>
      </c>
      <c r="C39" s="32">
        <v>55905692.1598</v>
      </c>
      <c r="D39" s="32">
        <v>33362634.3135</v>
      </c>
      <c r="E39" s="33">
        <f t="shared" si="0"/>
        <v>89268326.4733</v>
      </c>
      <c r="F39" s="34"/>
    </row>
    <row r="40" ht="18.75" spans="1:6">
      <c r="A40" s="30">
        <v>35</v>
      </c>
      <c r="B40" s="31" t="s">
        <v>120</v>
      </c>
      <c r="C40" s="32">
        <v>56208274.0379</v>
      </c>
      <c r="D40" s="32">
        <v>33543204.988</v>
      </c>
      <c r="E40" s="33">
        <f t="shared" si="0"/>
        <v>89751479.0259</v>
      </c>
      <c r="F40" s="34"/>
    </row>
    <row r="41" ht="18.75" spans="1:6">
      <c r="A41" s="30">
        <v>36</v>
      </c>
      <c r="B41" s="31" t="s">
        <v>121</v>
      </c>
      <c r="C41" s="32">
        <v>50787933.0119</v>
      </c>
      <c r="D41" s="32">
        <v>30308528.0077</v>
      </c>
      <c r="E41" s="33">
        <f t="shared" si="0"/>
        <v>81096461.0196</v>
      </c>
      <c r="F41" s="34"/>
    </row>
    <row r="42" ht="18.75" spans="1:6">
      <c r="A42" s="30">
        <v>37</v>
      </c>
      <c r="B42" s="31" t="s">
        <v>928</v>
      </c>
      <c r="C42" s="32">
        <v>22431469.9101</v>
      </c>
      <c r="D42" s="32">
        <v>13386345.8052</v>
      </c>
      <c r="E42" s="33">
        <f t="shared" si="0"/>
        <v>35817815.7153</v>
      </c>
      <c r="F42" s="34"/>
    </row>
    <row r="43" ht="18.75" spans="1:5">
      <c r="A43" s="35" t="s">
        <v>43</v>
      </c>
      <c r="B43" s="35"/>
      <c r="C43" s="36">
        <f>SUM(C6:C42)</f>
        <v>2468767129.9321</v>
      </c>
      <c r="D43" s="36">
        <f>SUM(D6:D42)</f>
        <v>1473277081.084</v>
      </c>
      <c r="E43" s="36">
        <f t="shared" ref="E43" si="1">SUM(E6:E42)</f>
        <v>3942044211.0161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pane xSplit="2" ySplit="1" topLeftCell="C14" activePane="bottomRight" state="frozen"/>
      <selection/>
      <selection pane="topRight"/>
      <selection pane="bottomLeft"/>
      <selection pane="bottomRight" activeCell="C19" sqref="C20 C19"/>
    </sheetView>
  </sheetViews>
  <sheetFormatPr defaultColWidth="9" defaultRowHeight="12.75"/>
  <cols>
    <col min="2" max="2" width="19.6666666666667" customWidth="1"/>
    <col min="3" max="3" width="23.1047619047619" customWidth="1"/>
    <col min="4" max="4" width="27.1047619047619" customWidth="1"/>
    <col min="5" max="5" width="23.3333333333333" customWidth="1"/>
    <col min="6" max="6" width="23.1047619047619" customWidth="1"/>
    <col min="7" max="7" width="33.6666666666667" customWidth="1"/>
    <col min="8" max="8" width="35.6666666666667" customWidth="1"/>
    <col min="15" max="15" width="28.6666666666667" customWidth="1"/>
    <col min="16" max="16" width="36" customWidth="1"/>
  </cols>
  <sheetData>
    <row r="1" ht="25.2" customHeight="1" spans="1:16">
      <c r="A1" s="16" t="s">
        <v>967</v>
      </c>
      <c r="B1" s="16" t="s">
        <v>22</v>
      </c>
      <c r="C1" s="16" t="s">
        <v>968</v>
      </c>
      <c r="D1" s="16" t="s">
        <v>969</v>
      </c>
      <c r="E1" s="16" t="s">
        <v>970</v>
      </c>
      <c r="F1" s="16" t="s">
        <v>971</v>
      </c>
      <c r="G1" s="16" t="s">
        <v>972</v>
      </c>
      <c r="H1" s="16" t="s">
        <v>973</v>
      </c>
      <c r="I1" s="16" t="s">
        <v>974</v>
      </c>
      <c r="J1" s="16" t="s">
        <v>975</v>
      </c>
      <c r="K1" s="16" t="s">
        <v>976</v>
      </c>
      <c r="L1" s="16" t="s">
        <v>977</v>
      </c>
      <c r="M1" s="16" t="s">
        <v>978</v>
      </c>
      <c r="N1" s="16" t="s">
        <v>979</v>
      </c>
      <c r="O1" s="16" t="s">
        <v>980</v>
      </c>
      <c r="P1" s="16" t="s">
        <v>981</v>
      </c>
    </row>
    <row r="2" ht="25.2" customHeight="1" spans="1:16">
      <c r="A2" s="17">
        <v>38</v>
      </c>
      <c r="B2" s="18" t="s">
        <v>29</v>
      </c>
      <c r="C2" s="19">
        <v>216757754008.04</v>
      </c>
      <c r="D2" s="19">
        <v>0</v>
      </c>
      <c r="E2" s="18" t="s">
        <v>982</v>
      </c>
      <c r="F2" s="19">
        <v>0</v>
      </c>
      <c r="G2" s="19">
        <v>129353727719.193</v>
      </c>
      <c r="H2" s="19">
        <v>58768054026.843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2388256916.685</v>
      </c>
    </row>
    <row r="3" ht="25.2" customHeight="1" spans="1:16">
      <c r="A3" s="17">
        <v>1041</v>
      </c>
      <c r="B3" s="18" t="s">
        <v>983</v>
      </c>
      <c r="C3" s="19">
        <v>548717575349.58</v>
      </c>
      <c r="D3" s="19">
        <v>0</v>
      </c>
      <c r="E3" s="18" t="s">
        <v>984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</row>
    <row r="4" ht="25.2" customHeight="1" spans="1:16">
      <c r="A4" s="17">
        <v>48</v>
      </c>
      <c r="B4" s="18" t="s">
        <v>32</v>
      </c>
      <c r="C4" s="19">
        <v>51618529721.1194</v>
      </c>
      <c r="D4" s="19">
        <v>0</v>
      </c>
      <c r="E4" s="18" t="s">
        <v>985</v>
      </c>
      <c r="F4" s="19">
        <v>0</v>
      </c>
      <c r="G4" s="19">
        <v>33482353033.5294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</row>
    <row r="5" ht="25.2" customHeight="1" spans="1:16">
      <c r="A5" s="17">
        <v>49</v>
      </c>
      <c r="B5" s="18" t="s">
        <v>30</v>
      </c>
      <c r="C5" s="19">
        <v>109942429519.644</v>
      </c>
      <c r="D5" s="19">
        <v>0</v>
      </c>
      <c r="E5" s="18" t="s">
        <v>986</v>
      </c>
      <c r="F5" s="19">
        <v>0</v>
      </c>
      <c r="G5" s="19">
        <v>65609939344.2832</v>
      </c>
      <c r="H5" s="19">
        <v>195893513422.81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7960856388.95</v>
      </c>
    </row>
    <row r="6" ht="25.2" customHeight="1" spans="1:16">
      <c r="A6" s="17">
        <v>50</v>
      </c>
      <c r="B6" s="18" t="s">
        <v>31</v>
      </c>
      <c r="C6" s="19">
        <v>84761004794.3363</v>
      </c>
      <c r="D6" s="19">
        <v>0</v>
      </c>
      <c r="E6" s="18" t="s">
        <v>987</v>
      </c>
      <c r="F6" s="19">
        <v>0</v>
      </c>
      <c r="G6" s="19">
        <v>50582513117.2243</v>
      </c>
      <c r="H6" s="19">
        <v>137125459395.967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5572599472.265</v>
      </c>
    </row>
    <row r="7" ht="27" customHeight="1" spans="1:16">
      <c r="A7" s="17">
        <v>51</v>
      </c>
      <c r="B7" s="18" t="s">
        <v>988</v>
      </c>
      <c r="C7" s="19">
        <v>27623513699.82</v>
      </c>
      <c r="D7" s="19">
        <v>0</v>
      </c>
      <c r="E7" s="18" t="s">
        <v>989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</row>
    <row r="8" ht="31.5" customHeight="1" spans="1:16">
      <c r="A8" s="17">
        <v>52</v>
      </c>
      <c r="B8" s="18" t="s">
        <v>33</v>
      </c>
      <c r="C8" s="19">
        <v>14503158967.18</v>
      </c>
      <c r="D8" s="19">
        <v>0</v>
      </c>
      <c r="E8" s="18" t="s">
        <v>990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</row>
    <row r="9" ht="32.25" customHeight="1" spans="1:16">
      <c r="A9" s="17">
        <v>58</v>
      </c>
      <c r="B9" s="18" t="s">
        <v>991</v>
      </c>
      <c r="C9" s="19">
        <v>0</v>
      </c>
      <c r="D9" s="19">
        <v>0</v>
      </c>
      <c r="E9" s="18" t="s">
        <v>991</v>
      </c>
      <c r="F9" s="19">
        <v>0</v>
      </c>
      <c r="G9" s="19">
        <v>0</v>
      </c>
      <c r="H9" s="19">
        <v>16829339641.13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</row>
    <row r="10" ht="25.2" customHeight="1" spans="1:16">
      <c r="A10" s="17">
        <v>73</v>
      </c>
      <c r="B10" s="18" t="s">
        <v>992</v>
      </c>
      <c r="C10" s="19">
        <v>18793589480.01</v>
      </c>
      <c r="D10" s="19">
        <v>0</v>
      </c>
      <c r="E10" s="18" t="s">
        <v>993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</row>
    <row r="11" ht="25.2" customHeight="1" spans="1:16">
      <c r="A11" s="17">
        <v>78</v>
      </c>
      <c r="B11" s="18" t="s">
        <v>41</v>
      </c>
      <c r="C11" s="19">
        <v>0</v>
      </c>
      <c r="D11" s="19">
        <v>0</v>
      </c>
      <c r="E11" s="18" t="s">
        <v>994</v>
      </c>
      <c r="F11" s="19">
        <v>0</v>
      </c>
      <c r="G11" s="19">
        <v>0</v>
      </c>
      <c r="H11" s="19">
        <v>12117124541.62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</row>
    <row r="12" ht="27" customHeight="1" spans="1:16">
      <c r="A12" s="17">
        <v>80</v>
      </c>
      <c r="B12" s="18" t="s">
        <v>995</v>
      </c>
      <c r="C12" s="19">
        <v>0</v>
      </c>
      <c r="D12" s="19">
        <v>0</v>
      </c>
      <c r="E12" s="18" t="s">
        <v>996</v>
      </c>
      <c r="F12" s="19">
        <v>0</v>
      </c>
      <c r="G12" s="19">
        <v>200000000000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ht="39" customHeight="1" spans="1:16">
      <c r="A13" s="17">
        <v>87</v>
      </c>
      <c r="B13" s="18" t="s">
        <v>997</v>
      </c>
      <c r="C13" s="19">
        <v>50000000000</v>
      </c>
      <c r="D13" s="19">
        <v>0</v>
      </c>
      <c r="E13" s="18" t="s">
        <v>998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ht="30" customHeight="1" spans="1:16">
      <c r="A14" s="17">
        <v>88</v>
      </c>
      <c r="B14" s="18" t="s">
        <v>999</v>
      </c>
      <c r="C14" s="19">
        <v>18163078852.38</v>
      </c>
      <c r="D14" s="19">
        <v>0</v>
      </c>
      <c r="E14" s="18" t="s">
        <v>1000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ht="25.2" customHeight="1" spans="1:16">
      <c r="A15" s="17">
        <v>96</v>
      </c>
      <c r="B15" s="18" t="s">
        <v>1001</v>
      </c>
      <c r="C15" s="19">
        <v>12427539459.36</v>
      </c>
      <c r="D15" s="19">
        <v>0</v>
      </c>
      <c r="E15" s="18" t="s">
        <v>1002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ht="25.2" customHeight="1"/>
    <row r="17" ht="25.2" customHeight="1"/>
    <row r="18" ht="25.2" customHeight="1" spans="1:15">
      <c r="A18" s="16" t="s">
        <v>1003</v>
      </c>
      <c r="B18" s="16" t="s">
        <v>1004</v>
      </c>
      <c r="C18" s="16" t="s">
        <v>1005</v>
      </c>
      <c r="D18" s="16" t="s">
        <v>973</v>
      </c>
      <c r="E18" s="16" t="s">
        <v>1006</v>
      </c>
      <c r="F18" s="16" t="s">
        <v>969</v>
      </c>
      <c r="G18" s="16" t="s">
        <v>1007</v>
      </c>
      <c r="H18" s="16" t="s">
        <v>974</v>
      </c>
      <c r="I18" s="16" t="s">
        <v>1008</v>
      </c>
      <c r="J18" s="16" t="s">
        <v>1009</v>
      </c>
      <c r="K18" s="16" t="s">
        <v>977</v>
      </c>
      <c r="L18" s="16" t="s">
        <v>1010</v>
      </c>
      <c r="M18" s="16" t="s">
        <v>1011</v>
      </c>
      <c r="N18" s="16" t="s">
        <v>1012</v>
      </c>
      <c r="O18" s="16" t="s">
        <v>1013</v>
      </c>
    </row>
    <row r="19" ht="25.2" customHeight="1" spans="1:15">
      <c r="A19" s="18" t="s">
        <v>55</v>
      </c>
      <c r="B19" s="19">
        <v>4114611883.2202</v>
      </c>
      <c r="C19" s="19">
        <v>-275749273</v>
      </c>
      <c r="D19" s="20">
        <v>0</v>
      </c>
      <c r="E19" s="20">
        <v>0</v>
      </c>
      <c r="F19" s="20">
        <v>0</v>
      </c>
      <c r="G19" s="20">
        <v>2455461801.807</v>
      </c>
      <c r="H19" s="20">
        <v>0</v>
      </c>
      <c r="I19" s="20">
        <v>0</v>
      </c>
      <c r="J19" s="20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</row>
    <row r="20" ht="25.2" customHeight="1" spans="1:15">
      <c r="A20" s="18" t="s">
        <v>51</v>
      </c>
      <c r="B20" s="19">
        <v>199558676336.18</v>
      </c>
      <c r="C20" s="19">
        <v>-96668075631.0509</v>
      </c>
      <c r="D20" s="20">
        <v>0</v>
      </c>
      <c r="E20" s="20">
        <v>0</v>
      </c>
      <c r="F20" s="20">
        <v>0</v>
      </c>
      <c r="G20" s="20">
        <v>119089897387.64</v>
      </c>
      <c r="H20" s="20">
        <v>0</v>
      </c>
      <c r="I20" s="20">
        <v>0</v>
      </c>
      <c r="J20" s="20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</row>
    <row r="21" ht="25.2" customHeight="1" spans="1:15">
      <c r="A21" s="18" t="s">
        <v>52</v>
      </c>
      <c r="B21" s="19">
        <v>4114611883.2202</v>
      </c>
      <c r="C21" s="19">
        <v>0</v>
      </c>
      <c r="D21" s="20">
        <v>0</v>
      </c>
      <c r="E21" s="20">
        <v>0</v>
      </c>
      <c r="F21" s="20">
        <v>0</v>
      </c>
      <c r="G21" s="20">
        <v>2455461801.807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</row>
    <row r="22" ht="25.2" customHeight="1" spans="1:15">
      <c r="A22" s="18" t="s">
        <v>53</v>
      </c>
      <c r="B22" s="19">
        <v>2057305941.6101</v>
      </c>
      <c r="C22" s="19">
        <v>0</v>
      </c>
      <c r="D22" s="20">
        <v>0</v>
      </c>
      <c r="E22" s="20">
        <v>0</v>
      </c>
      <c r="F22" s="20">
        <v>0</v>
      </c>
      <c r="G22" s="20">
        <v>1227730900.9035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</row>
    <row r="23" ht="25.2" customHeight="1" spans="1:15">
      <c r="A23" s="18" t="s">
        <v>54</v>
      </c>
      <c r="B23" s="19">
        <v>6912547963.8099</v>
      </c>
      <c r="C23" s="19">
        <v>0</v>
      </c>
      <c r="D23" s="20">
        <v>0</v>
      </c>
      <c r="E23" s="20">
        <v>0</v>
      </c>
      <c r="F23" s="20">
        <v>0</v>
      </c>
      <c r="G23" s="20">
        <v>4125175827.0358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</row>
    <row r="24" ht="25.2" customHeight="1" spans="1:15">
      <c r="A24" s="18" t="s">
        <v>51</v>
      </c>
      <c r="B24" s="19">
        <v>0</v>
      </c>
      <c r="C24" s="19">
        <v>0</v>
      </c>
      <c r="D24" s="20">
        <v>54850183758.3868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1">
        <v>0</v>
      </c>
      <c r="M24" s="21">
        <v>0</v>
      </c>
      <c r="N24" s="21">
        <v>0</v>
      </c>
      <c r="O24" s="21">
        <v>2229039788.906</v>
      </c>
    </row>
    <row r="25" ht="25.2" customHeight="1" spans="1:15">
      <c r="A25" s="18" t="s">
        <v>55</v>
      </c>
      <c r="B25" s="19">
        <v>0</v>
      </c>
      <c r="C25" s="19">
        <v>0</v>
      </c>
      <c r="D25" s="20">
        <v>3917870268.4562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1">
        <v>0</v>
      </c>
      <c r="M25" s="21">
        <v>0</v>
      </c>
      <c r="N25" s="21">
        <v>0</v>
      </c>
      <c r="O25" s="21">
        <v>159217127.779</v>
      </c>
    </row>
    <row r="26" ht="25.2" customHeight="1"/>
    <row r="27" ht="25.2" customHeight="1"/>
    <row r="28" ht="25.2" customHeight="1"/>
    <row r="29" ht="25.2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OAGF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Ecology to LGCs</vt:lpstr>
      <vt:lpstr>FG and sum</vt:lpstr>
      <vt:lpstr>States</vt:lpstr>
      <vt:lpstr>sumsum new</vt:lpstr>
      <vt:lpstr>LGCs Details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USER</cp:lastModifiedBy>
  <dcterms:created xsi:type="dcterms:W3CDTF">2003-11-12T08:54:00Z</dcterms:created>
  <cp:lastPrinted>2024-03-04T11:31:00Z</cp:lastPrinted>
  <dcterms:modified xsi:type="dcterms:W3CDTF">2024-03-07T16:51:14Z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1033-12.2.0.13489</vt:lpwstr>
  </property>
</Properties>
</file>